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490" windowHeight="6705"/>
  </bookViews>
  <sheets>
    <sheet name="QUEST" sheetId="1" r:id="rId1"/>
    <sheet name="DATA" sheetId="4" state="hidden" r:id="rId2"/>
    <sheet name="Companies" sheetId="5" state="hidden" r:id="rId3"/>
  </sheets>
  <definedNames>
    <definedName name="_xlnm._FilterDatabase" localSheetId="1" hidden="1">DATA!$B$1:$G$890</definedName>
    <definedName name="Indicators">Companies!$B$1:$B$40</definedName>
    <definedName name="List_Companies">Companies!$B$1:$C$50</definedName>
    <definedName name="_xlnm.Print_Area" localSheetId="0">QUEST!$A$1:$H$69</definedName>
  </definedNames>
  <calcPr calcId="145621" concurrentCalc="0"/>
</workbook>
</file>

<file path=xl/calcChain.xml><?xml version="1.0" encoding="utf-8"?>
<calcChain xmlns="http://schemas.openxmlformats.org/spreadsheetml/2006/main">
  <c r="A890" i="4" l="1"/>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C25" i="1"/>
  <c r="B1" i="1"/>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E41" i="1"/>
  <c r="D41" i="1"/>
  <c r="E36" i="1"/>
  <c r="D36" i="1"/>
  <c r="E31" i="1"/>
  <c r="D31" i="1"/>
  <c r="D43" i="1"/>
  <c r="D38" i="1"/>
  <c r="D33" i="1"/>
  <c r="D42" i="1"/>
  <c r="D44" i="1"/>
  <c r="D37" i="1"/>
  <c r="D32" i="1"/>
  <c r="D39" i="1"/>
  <c r="C31" i="1"/>
  <c r="C36" i="1"/>
  <c r="C41" i="1"/>
  <c r="C39" i="1"/>
  <c r="C37" i="1"/>
  <c r="C43" i="1"/>
  <c r="C42" i="1"/>
  <c r="C44" i="1"/>
  <c r="C33" i="1"/>
  <c r="C38" i="1"/>
</calcChain>
</file>

<file path=xl/sharedStrings.xml><?xml version="1.0" encoding="utf-8"?>
<sst xmlns="http://schemas.openxmlformats.org/spreadsheetml/2006/main" count="2868" uniqueCount="213">
  <si>
    <t>* means mandatory</t>
  </si>
  <si>
    <t>1. About me</t>
  </si>
  <si>
    <t>My country *</t>
  </si>
  <si>
    <t>My company *</t>
  </si>
  <si>
    <t>My surname *</t>
  </si>
  <si>
    <t>My first name *</t>
  </si>
  <si>
    <t>My email address *</t>
  </si>
  <si>
    <t>My phone number *</t>
  </si>
  <si>
    <t>2. About my company</t>
  </si>
  <si>
    <t>a. Links</t>
  </si>
  <si>
    <t>Our Company's website *</t>
  </si>
  <si>
    <t>Link to our dedicated level crossings’ website</t>
  </si>
  <si>
    <t>Link to our dedicated national campaign website</t>
  </si>
  <si>
    <t>Link to our company's videos website</t>
  </si>
  <si>
    <t>Link to our company’s dedicated facebook page</t>
  </si>
  <si>
    <t>Link to our company’s dedicated twitter page</t>
  </si>
  <si>
    <t>b. Contacts</t>
  </si>
  <si>
    <t>Contacts at Press/Communication Dept *</t>
  </si>
  <si>
    <t>Name</t>
  </si>
  <si>
    <t>Phone</t>
  </si>
  <si>
    <t>Email</t>
  </si>
  <si>
    <t>+</t>
  </si>
  <si>
    <t>2.</t>
  </si>
  <si>
    <t>@</t>
  </si>
  <si>
    <t>3.</t>
  </si>
  <si>
    <t>4.</t>
  </si>
  <si>
    <t>Total length of lines (km) *</t>
  </si>
  <si>
    <t>Total number of train-kilometres (millions) *</t>
  </si>
  <si>
    <t>3. About level crossings</t>
  </si>
  <si>
    <t>a. Total number of LC *</t>
  </si>
  <si>
    <t>of which passive LC</t>
  </si>
  <si>
    <t>of which active LC</t>
  </si>
  <si>
    <t>of which at passive LC</t>
  </si>
  <si>
    <t>of which at active LC</t>
  </si>
  <si>
    <t>c. Total number of fatalities *</t>
  </si>
  <si>
    <t xml:space="preserve">Any other useful infos or comments : </t>
  </si>
  <si>
    <t>www.</t>
  </si>
  <si>
    <t xml:space="preserve">1. </t>
  </si>
  <si>
    <t xml:space="preserve">Level crossing where the crossing users are protected from or warned of the approaching train by the activation of devices when it is unsafe for the user to traverse the crossing. </t>
  </si>
  <si>
    <t>Level crossing without any form of warning system and/or protection activated when it is unsafe for the user to traverse the crossing.</t>
  </si>
  <si>
    <t>definitions of passive and active LCs (see bottom page)</t>
  </si>
  <si>
    <t>b. Total number of accidents *</t>
  </si>
  <si>
    <t>c. General statistics</t>
  </si>
  <si>
    <t>Country</t>
  </si>
  <si>
    <t>Organization</t>
  </si>
  <si>
    <t>Variable</t>
  </si>
  <si>
    <t>Year</t>
  </si>
  <si>
    <t>Number</t>
  </si>
  <si>
    <t>JA</t>
  </si>
  <si>
    <t>JR East</t>
  </si>
  <si>
    <t>RU</t>
  </si>
  <si>
    <t>RZD</t>
  </si>
  <si>
    <t>CA</t>
  </si>
  <si>
    <t>CANADA</t>
  </si>
  <si>
    <t>BE</t>
  </si>
  <si>
    <t>INFRABEL</t>
  </si>
  <si>
    <t>BG</t>
  </si>
  <si>
    <t>NRIC</t>
  </si>
  <si>
    <t>RS</t>
  </si>
  <si>
    <t>ZS</t>
  </si>
  <si>
    <t>GB</t>
  </si>
  <si>
    <t>TRANSLINK</t>
  </si>
  <si>
    <t>KE</t>
  </si>
  <si>
    <t>RIFT VALLEY</t>
  </si>
  <si>
    <t>US</t>
  </si>
  <si>
    <t>AAR</t>
  </si>
  <si>
    <t>Total number of LC</t>
  </si>
  <si>
    <t>HR</t>
  </si>
  <si>
    <t>HZ INFRA</t>
  </si>
  <si>
    <t>CH</t>
  </si>
  <si>
    <t>FOT</t>
  </si>
  <si>
    <t>FR</t>
  </si>
  <si>
    <t>SNCF Réseau</t>
  </si>
  <si>
    <t>IT</t>
  </si>
  <si>
    <t>FS</t>
  </si>
  <si>
    <t>SE</t>
  </si>
  <si>
    <t>TRAFIKVERKET</t>
  </si>
  <si>
    <t>ILLINOIS</t>
  </si>
  <si>
    <t>TR</t>
  </si>
  <si>
    <t>TCDD</t>
  </si>
  <si>
    <t>NETWORK RAIL</t>
  </si>
  <si>
    <t>FI</t>
  </si>
  <si>
    <t>FTA</t>
  </si>
  <si>
    <t>SK</t>
  </si>
  <si>
    <t>ZSR</t>
  </si>
  <si>
    <t>ES</t>
  </si>
  <si>
    <t>FFE</t>
  </si>
  <si>
    <t>NL</t>
  </si>
  <si>
    <t>PRORAIL</t>
  </si>
  <si>
    <t>PT</t>
  </si>
  <si>
    <t>IP</t>
  </si>
  <si>
    <t>Total number of accidents</t>
  </si>
  <si>
    <t>EE</t>
  </si>
  <si>
    <t>OL ESTONIA</t>
  </si>
  <si>
    <t>MA</t>
  </si>
  <si>
    <t>ONCF</t>
  </si>
  <si>
    <t>MN</t>
  </si>
  <si>
    <t>MONGOLIA</t>
  </si>
  <si>
    <t>LV</t>
  </si>
  <si>
    <t>LDZ</t>
  </si>
  <si>
    <t>NZ</t>
  </si>
  <si>
    <t>TRACKSAFE</t>
  </si>
  <si>
    <t>IL</t>
  </si>
  <si>
    <t>Israel railways</t>
  </si>
  <si>
    <t>LT</t>
  </si>
  <si>
    <t>LG</t>
  </si>
  <si>
    <t>LU</t>
  </si>
  <si>
    <t>CFL</t>
  </si>
  <si>
    <t>Accidents at passive LC</t>
  </si>
  <si>
    <t>Total number of fatalities</t>
  </si>
  <si>
    <t>Accidents at active LC</t>
  </si>
  <si>
    <t>Fatalities at passive LC</t>
  </si>
  <si>
    <t>SDAF</t>
  </si>
  <si>
    <t>Fatalities at active LC</t>
  </si>
  <si>
    <t>Male</t>
  </si>
  <si>
    <t>Female</t>
  </si>
  <si>
    <t>List of partners involved in our 2017 campaign</t>
  </si>
  <si>
    <t>4. About ILCAD (see www.ilcad.org)</t>
  </si>
  <si>
    <t>AR</t>
  </si>
  <si>
    <t>UTN.BA</t>
  </si>
  <si>
    <t>Length of lines</t>
  </si>
  <si>
    <t>AT</t>
  </si>
  <si>
    <t>ÖBB Infrastruktur AG</t>
  </si>
  <si>
    <t>Active LC</t>
  </si>
  <si>
    <t>Passive LC</t>
  </si>
  <si>
    <t>Train-km</t>
  </si>
  <si>
    <t>Accidents involving cyclists</t>
  </si>
  <si>
    <t>Accidents involving pedestrians</t>
  </si>
  <si>
    <t>Accidents involving PRM</t>
  </si>
  <si>
    <t>Accidents involving seniors</t>
  </si>
  <si>
    <t>Cyclist fatalities</t>
  </si>
  <si>
    <t>Pedestrian fatalities</t>
  </si>
  <si>
    <t>PRM fatalities</t>
  </si>
  <si>
    <t>Senior fatalities</t>
  </si>
  <si>
    <t>CZ</t>
  </si>
  <si>
    <t>SZDC</t>
  </si>
  <si>
    <t>Network Rail</t>
  </si>
  <si>
    <t>GR</t>
  </si>
  <si>
    <t>RSI</t>
  </si>
  <si>
    <t>HZ Infra</t>
  </si>
  <si>
    <t>HU</t>
  </si>
  <si>
    <t>GYSEV</t>
  </si>
  <si>
    <t>IE</t>
  </si>
  <si>
    <t>CIE</t>
  </si>
  <si>
    <t>Israel Railways</t>
  </si>
  <si>
    <t>IN</t>
  </si>
  <si>
    <t>NO</t>
  </si>
  <si>
    <t>JBV</t>
  </si>
  <si>
    <t>PL</t>
  </si>
  <si>
    <t>PKP</t>
  </si>
  <si>
    <t>RO</t>
  </si>
  <si>
    <t>CFR-SA</t>
  </si>
  <si>
    <t>UK</t>
  </si>
  <si>
    <t>CFR</t>
  </si>
  <si>
    <t xml:space="preserve">PKP </t>
  </si>
  <si>
    <t xml:space="preserve">CIE </t>
  </si>
  <si>
    <r>
      <t>Ø</t>
    </r>
    <r>
      <rPr>
        <sz val="10"/>
        <color rgb="FF4B0FE1"/>
        <rFont val="Times New Roman"/>
        <family val="1"/>
      </rPr>
      <t xml:space="preserve">  </t>
    </r>
    <r>
      <rPr>
        <b/>
        <sz val="10"/>
        <color rgb="FF4B0FE1"/>
        <rFont val="Calibri"/>
        <family val="2"/>
      </rPr>
      <t>Active level crossing</t>
    </r>
  </si>
  <si>
    <r>
      <t>Ø</t>
    </r>
    <r>
      <rPr>
        <sz val="10"/>
        <color rgb="FF4B0FE1"/>
        <rFont val="Times New Roman"/>
        <family val="1"/>
      </rPr>
      <t xml:space="preserve">  </t>
    </r>
    <r>
      <rPr>
        <b/>
        <sz val="10"/>
        <color rgb="FF4B0FE1"/>
        <rFont val="Calibri"/>
        <family val="2"/>
      </rPr>
      <t>Passive level crossing</t>
    </r>
  </si>
  <si>
    <t>Company</t>
  </si>
  <si>
    <t>Indian Railways</t>
  </si>
  <si>
    <t>Company (Country)</t>
  </si>
  <si>
    <t>AAR (US)</t>
  </si>
  <si>
    <t>CANADA (CA)</t>
  </si>
  <si>
    <t>CFL (LU)</t>
  </si>
  <si>
    <t>CFR (RO)</t>
  </si>
  <si>
    <t>FFE (ES)</t>
  </si>
  <si>
    <t>FOT (CH)</t>
  </si>
  <si>
    <t>FS (IT)</t>
  </si>
  <si>
    <t>FTA (FI)</t>
  </si>
  <si>
    <t>GYSEV (HU)</t>
  </si>
  <si>
    <t>HZ INFRA (HR)</t>
  </si>
  <si>
    <t>INFRABEL (BE)</t>
  </si>
  <si>
    <t>IP (PT)</t>
  </si>
  <si>
    <t>Indian Railways (IN)</t>
  </si>
  <si>
    <t>Israel railways (IL)</t>
  </si>
  <si>
    <t>JBV (NO)</t>
  </si>
  <si>
    <t>JR East (JA)</t>
  </si>
  <si>
    <t>LDZ (LV)</t>
  </si>
  <si>
    <t>LG (LT)</t>
  </si>
  <si>
    <t>MONGOLIA (MN)</t>
  </si>
  <si>
    <t>NETWORK RAIL (GB)</t>
  </si>
  <si>
    <t>NRIC (BG)</t>
  </si>
  <si>
    <t>ÖBB Infrastruktur AG (AT)</t>
  </si>
  <si>
    <t>OL ESTONIA (EE)</t>
  </si>
  <si>
    <t>ONCF (MA)</t>
  </si>
  <si>
    <t>PRORAIL (NL)</t>
  </si>
  <si>
    <t>RSI (GR)</t>
  </si>
  <si>
    <t>RZD (RU)</t>
  </si>
  <si>
    <t>SDAF (KE)</t>
  </si>
  <si>
    <t>SNCF Réseau (FR)</t>
  </si>
  <si>
    <t>TCDD (TR)</t>
  </si>
  <si>
    <t>TRACKSAFE (NZ)</t>
  </si>
  <si>
    <t>TRAFIKVERKET (SE)</t>
  </si>
  <si>
    <t>TRANSLINK (GB)</t>
  </si>
  <si>
    <t>UTN.BA (AR)</t>
  </si>
  <si>
    <t>ZS (RS)</t>
  </si>
  <si>
    <t>ZSR (SK)</t>
  </si>
  <si>
    <t>PKP  (PL)</t>
  </si>
  <si>
    <t>CIE  (IE)</t>
  </si>
  <si>
    <t>SZDC (CZ)</t>
  </si>
  <si>
    <t>Please choose your company:</t>
  </si>
  <si>
    <t>Collisions with motorized vehicle</t>
  </si>
  <si>
    <t>Pedestrians and non motorized vehicles</t>
  </si>
  <si>
    <t>Total</t>
  </si>
  <si>
    <t>d. Accidents caused by persons aged 15-35y (in 2017)</t>
  </si>
  <si>
    <t>List of awareness measures foreseen in our country on 7 june 2018</t>
  </si>
  <si>
    <t>+24102980142/+21407323434</t>
  </si>
  <si>
    <t>Gabon</t>
  </si>
  <si>
    <t>SETRAG</t>
  </si>
  <si>
    <t>Issa</t>
  </si>
  <si>
    <t>MALAM SALATOU</t>
  </si>
  <si>
    <t>AWARENESS OF USERS OF THE ROAD 
DISTRIBUTION OF PROSPECTUS
ADVERTISEMENT IN THE OFFICIAL JOURNAL</t>
  </si>
  <si>
    <t>isalatou@setrag.com</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</si>
</sst>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font>
    <font>
      <b/>
      <i/>
      <sz val="11"/>
      <color rgb="FFFF0000"/>
      <name val="Calibri"/>
      <family val="2"/>
      <scheme val="minor"/>
    </font>
    <font>
      <b/>
      <sz val="14"/>
      <color theme="1"/>
      <name val="Calibri"/>
      <family val="2"/>
      <scheme val="minor"/>
    </font>
    <font>
      <sz val="10"/>
      <color indexed="8"/>
      <name val="Arial"/>
      <family val="2"/>
    </font>
    <font>
      <sz val="11"/>
      <color indexed="8"/>
      <name val="Calibri"/>
      <family val="2"/>
    </font>
    <font>
      <sz val="10"/>
      <color rgb="FFFF0000"/>
      <name val="Calibri"/>
      <family val="2"/>
      <scheme val="minor"/>
    </font>
    <font>
      <b/>
      <sz val="8"/>
      <color rgb="FFFF0000"/>
      <name val="Calibri"/>
      <family val="2"/>
      <scheme val="minor"/>
    </font>
    <font>
      <sz val="10"/>
      <color rgb="FF4B0FE1"/>
      <name val="Calibri"/>
      <family val="2"/>
      <scheme val="minor"/>
    </font>
    <font>
      <sz val="10"/>
      <color rgb="FF4B0FE1"/>
      <name val="Wingdings"/>
      <charset val="2"/>
    </font>
    <font>
      <sz val="10"/>
      <color rgb="FF4B0FE1"/>
      <name val="Times New Roman"/>
      <family val="1"/>
    </font>
    <font>
      <b/>
      <sz val="10"/>
      <color rgb="FF4B0FE1"/>
      <name val="Calibri"/>
      <family val="2"/>
    </font>
    <font>
      <sz val="10"/>
      <color rgb="FF4B0FE1"/>
      <name val="Calibri"/>
      <family val="2"/>
    </font>
    <font>
      <sz val="9"/>
      <color rgb="FF4B0FE1"/>
      <name val="Arial"/>
      <family val="2"/>
    </font>
    <font>
      <sz val="11"/>
      <color indexed="8"/>
      <name val="Calibri"/>
    </font>
    <font>
      <sz val="10"/>
      <color indexed="8"/>
      <name val="Arial"/>
    </font>
    <font>
      <b/>
      <sz val="16"/>
      <color theme="0"/>
      <name val="Calibri"/>
      <family val="2"/>
      <scheme val="minor"/>
    </font>
    <font>
      <sz val="11"/>
      <name val="Calibri"/>
      <family val="2"/>
      <scheme val="minor"/>
    </font>
    <font>
      <b/>
      <sz val="11"/>
      <color rgb="FFFF0000"/>
      <name val="Calibri"/>
      <family val="2"/>
      <scheme val="minor"/>
    </font>
    <font>
      <b/>
      <sz val="12"/>
      <color theme="1" tint="4.9989318521683403E-2"/>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theme="7" tint="0.59999389629810485"/>
        <bgColor indexed="64"/>
      </patternFill>
    </fill>
    <fill>
      <patternFill patternType="solid">
        <fgColor theme="0"/>
        <bgColor indexed="0"/>
      </patternFill>
    </fill>
    <fill>
      <patternFill patternType="solid">
        <fgColor theme="2"/>
        <bgColor indexed="0"/>
      </patternFill>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applyNumberFormat="0" applyFill="0" applyBorder="0" applyAlignment="0" applyProtection="0">
      <alignment vertical="top"/>
      <protection locked="0"/>
    </xf>
    <xf numFmtId="0" fontId="6" fillId="0" borderId="0"/>
    <xf numFmtId="0" fontId="17" fillId="0" borderId="0"/>
  </cellStyleXfs>
  <cellXfs count="99">
    <xf numFmtId="0" fontId="0" fillId="0" borderId="0" xfId="0"/>
    <xf numFmtId="0" fontId="0" fillId="2" borderId="0" xfId="0" applyFill="1" applyAlignment="1">
      <alignment vertical="top"/>
    </xf>
    <xf numFmtId="3" fontId="0" fillId="0" borderId="0" xfId="0" applyNumberFormat="1"/>
    <xf numFmtId="0" fontId="0" fillId="0" borderId="0" xfId="0" applyAlignment="1">
      <alignment horizontal="center"/>
    </xf>
    <xf numFmtId="0" fontId="0" fillId="2" borderId="0" xfId="0" applyFill="1" applyBorder="1" applyAlignment="1">
      <alignment horizontal="left" vertical="top"/>
    </xf>
    <xf numFmtId="0" fontId="0" fillId="2" borderId="0" xfId="0" applyFill="1" applyBorder="1" applyAlignment="1">
      <alignment horizontal="left" vertical="top"/>
    </xf>
    <xf numFmtId="0" fontId="11" fillId="2" borderId="0" xfId="0" applyFont="1" applyFill="1" applyAlignment="1">
      <alignment vertical="top"/>
    </xf>
    <xf numFmtId="0" fontId="5" fillId="2" borderId="0" xfId="0" applyFont="1" applyFill="1" applyAlignment="1">
      <alignment vertical="top"/>
    </xf>
    <xf numFmtId="0" fontId="4" fillId="2" borderId="0" xfId="0" applyFont="1" applyFill="1" applyAlignment="1">
      <alignment vertical="top"/>
    </xf>
    <xf numFmtId="0" fontId="1" fillId="2" borderId="0" xfId="0" applyFont="1" applyFill="1" applyAlignment="1">
      <alignment vertical="top"/>
    </xf>
    <xf numFmtId="0" fontId="8"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horizontal="center" vertical="top"/>
    </xf>
    <xf numFmtId="0" fontId="2" fillId="2" borderId="0" xfId="0" applyFont="1" applyFill="1" applyAlignment="1">
      <alignment vertical="top"/>
    </xf>
    <xf numFmtId="0" fontId="2" fillId="2" borderId="0" xfId="0" applyFont="1" applyFill="1" applyBorder="1" applyAlignment="1">
      <alignment vertical="top"/>
    </xf>
    <xf numFmtId="0" fontId="0" fillId="2" borderId="0" xfId="0" applyFill="1" applyBorder="1" applyAlignment="1">
      <alignment vertical="top"/>
    </xf>
    <xf numFmtId="0" fontId="10" fillId="2" borderId="0" xfId="0" applyFont="1" applyFill="1" applyAlignment="1">
      <alignment vertical="top"/>
    </xf>
    <xf numFmtId="0" fontId="14" fillId="2" borderId="0" xfId="0" applyFont="1" applyFill="1" applyAlignment="1">
      <alignment vertical="top"/>
    </xf>
    <xf numFmtId="0" fontId="15" fillId="2" borderId="0" xfId="0" applyFont="1" applyFill="1" applyAlignment="1">
      <alignment vertical="top"/>
    </xf>
    <xf numFmtId="0" fontId="0" fillId="2" borderId="0" xfId="0" applyFill="1" applyAlignment="1">
      <alignment vertical="top" wrapText="1"/>
    </xf>
    <xf numFmtId="0" fontId="16" fillId="3" borderId="16" xfId="3" applyFont="1" applyFill="1" applyBorder="1" applyAlignment="1">
      <alignment horizontal="center"/>
    </xf>
    <xf numFmtId="0" fontId="16" fillId="0" borderId="17" xfId="3" applyFont="1" applyFill="1" applyBorder="1" applyAlignment="1">
      <alignment wrapText="1"/>
    </xf>
    <xf numFmtId="0" fontId="16" fillId="0" borderId="17" xfId="3" applyFont="1" applyFill="1" applyBorder="1" applyAlignment="1">
      <alignment horizontal="right" wrapText="1"/>
    </xf>
    <xf numFmtId="0" fontId="17" fillId="0" borderId="0" xfId="3"/>
    <xf numFmtId="0" fontId="9" fillId="2" borderId="7" xfId="0" applyFont="1" applyFill="1" applyBorder="1" applyAlignment="1">
      <alignment vertical="top" wrapText="1"/>
    </xf>
    <xf numFmtId="0" fontId="18" fillId="2" borderId="0" xfId="0" applyFont="1" applyFill="1" applyAlignment="1" applyProtection="1">
      <alignment horizontal="center" vertical="top"/>
      <protection hidden="1"/>
    </xf>
    <xf numFmtId="0" fontId="0" fillId="2" borderId="11" xfId="0" applyFill="1" applyBorder="1" applyAlignment="1" applyProtection="1">
      <alignment horizontal="left" vertical="top"/>
      <protection locked="0"/>
    </xf>
    <xf numFmtId="0" fontId="0" fillId="2" borderId="4" xfId="0" applyFill="1" applyBorder="1" applyAlignment="1" applyProtection="1">
      <alignment vertical="top"/>
      <protection locked="0"/>
    </xf>
    <xf numFmtId="0" fontId="0" fillId="2" borderId="13" xfId="0" applyFill="1" applyBorder="1" applyAlignment="1" applyProtection="1">
      <alignment vertical="top"/>
      <protection locked="0"/>
    </xf>
    <xf numFmtId="0" fontId="2" fillId="2" borderId="13" xfId="0" applyFont="1" applyFill="1" applyBorder="1" applyAlignment="1" applyProtection="1">
      <alignment vertical="top"/>
      <protection locked="0"/>
    </xf>
    <xf numFmtId="0" fontId="0" fillId="2" borderId="12" xfId="0" applyFill="1" applyBorder="1" applyAlignment="1" applyProtection="1">
      <alignment vertical="top"/>
      <protection locked="0"/>
    </xf>
    <xf numFmtId="0" fontId="2" fillId="2" borderId="12" xfId="0" applyFont="1" applyFill="1" applyBorder="1" applyAlignment="1" applyProtection="1">
      <alignment vertical="top"/>
      <protection locked="0"/>
    </xf>
    <xf numFmtId="0" fontId="0" fillId="2" borderId="11" xfId="0" applyFill="1" applyBorder="1" applyAlignment="1" applyProtection="1">
      <alignment vertical="top"/>
      <protection locked="0"/>
    </xf>
    <xf numFmtId="0" fontId="0" fillId="2" borderId="4" xfId="0" applyFill="1" applyBorder="1" applyAlignment="1" applyProtection="1">
      <alignment horizontal="center" vertical="top"/>
      <protection locked="0"/>
    </xf>
    <xf numFmtId="0" fontId="0" fillId="2" borderId="0" xfId="0" applyFill="1" applyAlignment="1" applyProtection="1">
      <alignment vertical="top"/>
      <protection locked="0"/>
    </xf>
    <xf numFmtId="0" fontId="0" fillId="2" borderId="0" xfId="0" applyFill="1" applyBorder="1" applyAlignment="1" applyProtection="1">
      <alignment horizontal="left" vertical="top"/>
      <protection locked="0"/>
    </xf>
    <xf numFmtId="0" fontId="0" fillId="2" borderId="0" xfId="0" applyFill="1" applyBorder="1" applyAlignment="1" applyProtection="1">
      <alignment horizontal="center" vertical="top"/>
      <protection locked="0"/>
    </xf>
    <xf numFmtId="0" fontId="1" fillId="2" borderId="0" xfId="0" applyFont="1" applyFill="1" applyAlignment="1" applyProtection="1">
      <alignment vertical="top"/>
      <protection locked="0"/>
    </xf>
    <xf numFmtId="0" fontId="4" fillId="2" borderId="0" xfId="0" applyFont="1" applyFill="1" applyAlignment="1" applyProtection="1">
      <alignment vertical="top"/>
      <protection locked="0"/>
    </xf>
    <xf numFmtId="0" fontId="0" fillId="2" borderId="11" xfId="0" applyFill="1" applyBorder="1" applyAlignment="1" applyProtection="1">
      <alignment horizontal="center" vertical="top"/>
      <protection locked="0"/>
    </xf>
    <xf numFmtId="0" fontId="2" fillId="2" borderId="0" xfId="0" applyFont="1" applyFill="1" applyAlignment="1" applyProtection="1">
      <alignment horizontal="left" vertical="top"/>
      <protection locked="0"/>
    </xf>
    <xf numFmtId="0" fontId="2" fillId="2" borderId="0" xfId="0" applyFont="1" applyFill="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horizontal="left" vertical="top"/>
      <protection locked="0"/>
    </xf>
    <xf numFmtId="0" fontId="1"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7" fillId="2" borderId="17" xfId="2" applyFont="1" applyFill="1" applyBorder="1" applyAlignment="1">
      <alignment wrapText="1"/>
    </xf>
    <xf numFmtId="0" fontId="0" fillId="2" borderId="0" xfId="0" applyFill="1"/>
    <xf numFmtId="0" fontId="19" fillId="2" borderId="0" xfId="0" applyFont="1" applyFill="1" applyAlignment="1">
      <alignment vertical="top"/>
    </xf>
    <xf numFmtId="0" fontId="7" fillId="0" borderId="17" xfId="3" applyFont="1" applyFill="1" applyBorder="1" applyAlignment="1">
      <alignment wrapText="1"/>
    </xf>
    <xf numFmtId="0" fontId="0" fillId="2" borderId="0" xfId="0" applyFill="1" applyAlignment="1">
      <alignment horizontal="left"/>
    </xf>
    <xf numFmtId="0" fontId="7" fillId="2" borderId="0" xfId="2" applyFont="1" applyFill="1" applyBorder="1" applyAlignment="1">
      <alignment wrapText="1"/>
    </xf>
    <xf numFmtId="0" fontId="7" fillId="5" borderId="17" xfId="2" applyFont="1" applyFill="1" applyBorder="1" applyAlignment="1">
      <alignment horizontal="left"/>
    </xf>
    <xf numFmtId="0" fontId="7" fillId="6" borderId="16" xfId="2" applyFont="1" applyFill="1" applyBorder="1" applyAlignment="1">
      <alignment horizontal="center"/>
    </xf>
    <xf numFmtId="0" fontId="0" fillId="7" borderId="0" xfId="0" applyFill="1" applyAlignment="1">
      <alignment horizontal="left"/>
    </xf>
    <xf numFmtId="0" fontId="20" fillId="2" borderId="0" xfId="0" applyFont="1" applyFill="1" applyAlignment="1">
      <alignment vertical="top"/>
    </xf>
    <xf numFmtId="0" fontId="9" fillId="2" borderId="7" xfId="0" applyFont="1" applyFill="1" applyBorder="1" applyAlignment="1">
      <alignment horizontal="left" vertical="top" wrapText="1"/>
    </xf>
    <xf numFmtId="0" fontId="9" fillId="2" borderId="0" xfId="0" applyFont="1" applyFill="1" applyBorder="1" applyAlignment="1">
      <alignment horizontal="left" vertical="top" wrapText="1"/>
    </xf>
    <xf numFmtId="0" fontId="3" fillId="2" borderId="1" xfId="1" applyFill="1" applyBorder="1" applyAlignment="1" applyProtection="1">
      <alignment horizontal="left" vertical="top"/>
      <protection locked="0"/>
    </xf>
    <xf numFmtId="0" fontId="3" fillId="2" borderId="2" xfId="1" applyFill="1" applyBorder="1" applyAlignment="1" applyProtection="1">
      <alignment horizontal="left" vertical="top"/>
      <protection locked="0"/>
    </xf>
    <xf numFmtId="0" fontId="3" fillId="2" borderId="3" xfId="1" applyFill="1" applyBorder="1" applyAlignment="1" applyProtection="1">
      <alignment horizontal="left" vertical="top"/>
      <protection locked="0"/>
    </xf>
    <xf numFmtId="0" fontId="0" fillId="2" borderId="1" xfId="0" quotePrefix="1" applyFill="1" applyBorder="1" applyAlignment="1" applyProtection="1">
      <alignment horizontal="left" vertical="top"/>
      <protection locked="0"/>
    </xf>
    <xf numFmtId="0" fontId="0" fillId="2" borderId="2" xfId="0" quotePrefix="1" applyFill="1" applyBorder="1" applyAlignment="1" applyProtection="1">
      <alignment horizontal="left" vertical="top"/>
      <protection locked="0"/>
    </xf>
    <xf numFmtId="0" fontId="0" fillId="2" borderId="3" xfId="0" quotePrefix="1" applyFill="1" applyBorder="1" applyAlignment="1" applyProtection="1">
      <alignment horizontal="left" vertical="top"/>
      <protection locked="0"/>
    </xf>
    <xf numFmtId="0" fontId="0" fillId="2" borderId="1" xfId="0" applyFill="1" applyBorder="1" applyAlignment="1">
      <alignment horizontal="center" vertical="top"/>
    </xf>
    <xf numFmtId="0" fontId="0" fillId="2" borderId="3" xfId="0" applyFill="1" applyBorder="1" applyAlignment="1">
      <alignment horizontal="center" vertical="top"/>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5" xfId="0" applyFill="1" applyBorder="1" applyAlignment="1" applyProtection="1">
      <alignment horizontal="center" vertical="top"/>
      <protection locked="0"/>
    </xf>
    <xf numFmtId="0" fontId="0" fillId="2" borderId="14"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0" fillId="2" borderId="9" xfId="0" applyFill="1" applyBorder="1" applyAlignment="1" applyProtection="1">
      <alignment horizontal="center" vertical="top"/>
      <protection locked="0"/>
    </xf>
    <xf numFmtId="0" fontId="0" fillId="2" borderId="15" xfId="0" applyFill="1" applyBorder="1" applyAlignment="1" applyProtection="1">
      <alignment horizontal="center" vertical="top"/>
      <protection locked="0"/>
    </xf>
    <xf numFmtId="0" fontId="0" fillId="2" borderId="10" xfId="0" applyFill="1" applyBorder="1" applyAlignment="1" applyProtection="1">
      <alignment horizontal="center"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8" xfId="0" applyFill="1" applyBorder="1" applyAlignment="1">
      <alignment horizontal="left" vertical="top" wrapText="1"/>
    </xf>
    <xf numFmtId="0" fontId="0" fillId="2" borderId="9" xfId="0" quotePrefix="1" applyFill="1" applyBorder="1" applyAlignment="1" applyProtection="1">
      <alignment horizontal="left" vertical="top"/>
      <protection locked="0"/>
    </xf>
    <xf numFmtId="0" fontId="0" fillId="2" borderId="10" xfId="0" quotePrefix="1" applyFill="1" applyBorder="1" applyAlignment="1" applyProtection="1">
      <alignment horizontal="left" vertical="top"/>
      <protection locked="0"/>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0" fillId="2" borderId="5" xfId="0" quotePrefix="1" applyFill="1" applyBorder="1" applyAlignment="1" applyProtection="1">
      <alignment horizontal="left" vertical="top"/>
      <protection locked="0"/>
    </xf>
    <xf numFmtId="0" fontId="0" fillId="2" borderId="6" xfId="0" quotePrefix="1" applyFill="1" applyBorder="1" applyAlignment="1" applyProtection="1">
      <alignment horizontal="left" vertical="top"/>
      <protection locked="0"/>
    </xf>
    <xf numFmtId="0" fontId="0" fillId="2" borderId="7" xfId="0" quotePrefix="1" applyFill="1" applyBorder="1" applyAlignment="1" applyProtection="1">
      <alignment horizontal="left" vertical="top"/>
      <protection locked="0"/>
    </xf>
    <xf numFmtId="0" fontId="0" fillId="2" borderId="8" xfId="0" quotePrefix="1"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2" xfId="0" applyFill="1" applyBorder="1" applyAlignment="1">
      <alignment horizontal="center" vertical="top"/>
    </xf>
    <xf numFmtId="0" fontId="3" fillId="2" borderId="1" xfId="1" applyFill="1" applyBorder="1" applyAlignment="1" applyProtection="1">
      <alignment horizontal="center" vertical="top"/>
      <protection locked="0"/>
    </xf>
    <xf numFmtId="0" fontId="3" fillId="2" borderId="2" xfId="1" applyFill="1" applyBorder="1" applyAlignment="1" applyProtection="1">
      <alignment horizontal="center" vertical="top"/>
      <protection locked="0"/>
    </xf>
    <xf numFmtId="0" fontId="3" fillId="2" borderId="3" xfId="1" applyFill="1" applyBorder="1" applyAlignment="1" applyProtection="1">
      <alignment horizontal="center" vertical="top"/>
      <protection locked="0"/>
    </xf>
    <xf numFmtId="0" fontId="0" fillId="2" borderId="5" xfId="0" applyFill="1" applyBorder="1" applyAlignment="1" applyProtection="1">
      <alignment horizontal="center" vertical="top" wrapText="1"/>
      <protection locked="0"/>
    </xf>
    <xf numFmtId="0" fontId="19" fillId="0" borderId="12" xfId="0" applyFont="1" applyFill="1" applyBorder="1" applyAlignment="1" applyProtection="1">
      <alignment horizontal="left" vertical="top"/>
      <protection locked="0"/>
    </xf>
  </cellXfs>
  <cellStyles count="4">
    <cellStyle name="Lien hypertexte" xfId="1" builtinId="8"/>
    <cellStyle name="Normal" xfId="0" builtinId="0"/>
    <cellStyle name="Normal_DATA_1" xfId="3"/>
    <cellStyle name="Normal_Feuil3" xfId="2"/>
  </cellStyles>
  <dxfs count="0"/>
  <tableStyles count="0" defaultTableStyle="TableStyleMedium9" defaultPivotStyle="PivotStyleLight16"/>
  <colors>
    <mruColors>
      <color rgb="FF4B0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alatou@setra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76"/>
  <sheetViews>
    <sheetView tabSelected="1" zoomScaleNormal="100" workbookViewId="0">
      <selection activeCell="C27" sqref="C27"/>
    </sheetView>
  </sheetViews>
  <sheetFormatPr baseColWidth="10" defaultColWidth="11.42578125" defaultRowHeight="19.5" customHeight="1" x14ac:dyDescent="0.25"/>
  <cols>
    <col min="1" max="1" width="1.42578125" style="1" customWidth="1"/>
    <col min="2" max="2" width="48.140625" style="1" customWidth="1"/>
    <col min="3" max="8" width="14.5703125" style="1" customWidth="1"/>
    <col min="9" max="16384" width="11.42578125" style="1"/>
  </cols>
  <sheetData>
    <row r="1" spans="2:10" ht="19.5" customHeight="1" x14ac:dyDescent="0.25">
      <c r="B1" s="7" t="str">
        <f>"Questionnaire for ILCAD "&amp;$J$1&amp;" purposes"</f>
        <v>Questionnaire for ILCAD 2018 purposes</v>
      </c>
      <c r="F1" s="55" t="s">
        <v>200</v>
      </c>
      <c r="G1" s="55"/>
      <c r="J1" s="25">
        <v>2018</v>
      </c>
    </row>
    <row r="2" spans="2:10" ht="19.5" customHeight="1" x14ac:dyDescent="0.25">
      <c r="B2" s="8" t="s">
        <v>0</v>
      </c>
      <c r="F2" s="84" t="s">
        <v>160</v>
      </c>
      <c r="G2" s="85"/>
      <c r="H2" s="25">
        <v>2017</v>
      </c>
    </row>
    <row r="3" spans="2:10" ht="19.5" customHeight="1" x14ac:dyDescent="0.25">
      <c r="B3" s="9" t="s">
        <v>1</v>
      </c>
    </row>
    <row r="4" spans="2:10" ht="19.5" customHeight="1" x14ac:dyDescent="0.25">
      <c r="B4" s="1" t="s">
        <v>2</v>
      </c>
      <c r="C4" s="90" t="s">
        <v>207</v>
      </c>
      <c r="D4" s="91"/>
      <c r="E4" s="92"/>
    </row>
    <row r="5" spans="2:10" s="10" customFormat="1" ht="15.75" customHeight="1" x14ac:dyDescent="0.25">
      <c r="B5" s="48" t="s">
        <v>3</v>
      </c>
      <c r="C5" s="64" t="s">
        <v>208</v>
      </c>
      <c r="D5" s="93"/>
      <c r="E5" s="65"/>
      <c r="F5" s="56"/>
      <c r="G5" s="57"/>
      <c r="H5" s="57"/>
    </row>
    <row r="6" spans="2:10" ht="19.5" customHeight="1" x14ac:dyDescent="0.25">
      <c r="B6" s="1" t="s">
        <v>4</v>
      </c>
      <c r="C6" s="90" t="s">
        <v>209</v>
      </c>
      <c r="D6" s="91"/>
      <c r="E6" s="92"/>
      <c r="F6" s="24"/>
      <c r="H6" s="11"/>
    </row>
    <row r="7" spans="2:10" ht="19.5" customHeight="1" x14ac:dyDescent="0.25">
      <c r="B7" s="1" t="s">
        <v>5</v>
      </c>
      <c r="C7" s="90" t="s">
        <v>210</v>
      </c>
      <c r="D7" s="91"/>
      <c r="E7" s="92"/>
      <c r="F7" s="24"/>
    </row>
    <row r="8" spans="2:10" ht="19.5" customHeight="1" x14ac:dyDescent="0.25">
      <c r="B8" s="1" t="s">
        <v>6</v>
      </c>
      <c r="C8" s="94" t="s">
        <v>212</v>
      </c>
      <c r="D8" s="95"/>
      <c r="E8" s="96"/>
      <c r="F8" s="24"/>
      <c r="G8" s="11"/>
      <c r="H8" s="11"/>
      <c r="I8" s="11"/>
    </row>
    <row r="9" spans="2:10" ht="19.5" customHeight="1" x14ac:dyDescent="0.25">
      <c r="B9" s="1" t="s">
        <v>7</v>
      </c>
      <c r="C9" s="61" t="s">
        <v>206</v>
      </c>
      <c r="D9" s="62"/>
      <c r="E9" s="63"/>
    </row>
    <row r="10" spans="2:10" ht="19.5" customHeight="1" x14ac:dyDescent="0.3">
      <c r="B10" s="9" t="s">
        <v>8</v>
      </c>
    </row>
    <row r="11" spans="2:10" ht="19.5" customHeight="1" x14ac:dyDescent="0.25">
      <c r="B11" s="9" t="s">
        <v>9</v>
      </c>
    </row>
    <row r="12" spans="2:10" ht="19.5" customHeight="1" x14ac:dyDescent="0.25">
      <c r="B12" s="1" t="s">
        <v>10</v>
      </c>
      <c r="C12" s="58" t="s">
        <v>36</v>
      </c>
      <c r="D12" s="59"/>
      <c r="E12" s="60"/>
    </row>
    <row r="13" spans="2:10" ht="19.5" customHeight="1" x14ac:dyDescent="0.25">
      <c r="B13" s="1" t="s">
        <v>11</v>
      </c>
      <c r="C13" s="58" t="s">
        <v>36</v>
      </c>
      <c r="D13" s="59"/>
      <c r="E13" s="60"/>
    </row>
    <row r="14" spans="2:10" ht="19.5" customHeight="1" x14ac:dyDescent="0.25">
      <c r="B14" s="1" t="s">
        <v>12</v>
      </c>
      <c r="C14" s="58" t="s">
        <v>36</v>
      </c>
      <c r="D14" s="59"/>
      <c r="E14" s="60"/>
    </row>
    <row r="15" spans="2:10" ht="19.5" customHeight="1" x14ac:dyDescent="0.25">
      <c r="B15" s="1" t="s">
        <v>13</v>
      </c>
      <c r="C15" s="58" t="s">
        <v>36</v>
      </c>
      <c r="D15" s="59"/>
      <c r="E15" s="60"/>
    </row>
    <row r="16" spans="2:10" ht="19.5" customHeight="1" x14ac:dyDescent="0.25">
      <c r="B16" s="1" t="s">
        <v>14</v>
      </c>
      <c r="C16" s="58" t="s">
        <v>36</v>
      </c>
      <c r="D16" s="59"/>
      <c r="E16" s="60"/>
    </row>
    <row r="17" spans="2:8" ht="19.5" customHeight="1" x14ac:dyDescent="0.25">
      <c r="B17" s="1" t="s">
        <v>15</v>
      </c>
      <c r="C17" s="58" t="s">
        <v>36</v>
      </c>
      <c r="D17" s="59"/>
      <c r="E17" s="60"/>
    </row>
    <row r="18" spans="2:8" ht="19.5" customHeight="1" x14ac:dyDescent="0.25">
      <c r="B18" s="9" t="s">
        <v>16</v>
      </c>
      <c r="C18" s="4"/>
      <c r="D18" s="4"/>
      <c r="E18" s="4"/>
    </row>
    <row r="19" spans="2:8" ht="19.5" customHeight="1" x14ac:dyDescent="0.25">
      <c r="B19" s="1" t="s">
        <v>17</v>
      </c>
      <c r="C19" s="64" t="s">
        <v>18</v>
      </c>
      <c r="D19" s="65"/>
      <c r="E19" s="64" t="s">
        <v>19</v>
      </c>
      <c r="F19" s="65"/>
      <c r="G19" s="64" t="s">
        <v>20</v>
      </c>
      <c r="H19" s="65"/>
    </row>
    <row r="20" spans="2:8" ht="19.5" customHeight="1" x14ac:dyDescent="0.25">
      <c r="C20" s="66" t="s">
        <v>37</v>
      </c>
      <c r="D20" s="67"/>
      <c r="E20" s="86" t="s">
        <v>21</v>
      </c>
      <c r="F20" s="87"/>
      <c r="G20" s="71" t="s">
        <v>23</v>
      </c>
      <c r="H20" s="73"/>
    </row>
    <row r="21" spans="2:8" ht="19.5" customHeight="1" x14ac:dyDescent="0.25">
      <c r="C21" s="77" t="s">
        <v>22</v>
      </c>
      <c r="D21" s="78"/>
      <c r="E21" s="88" t="s">
        <v>21</v>
      </c>
      <c r="F21" s="89"/>
      <c r="G21" s="71" t="s">
        <v>23</v>
      </c>
      <c r="H21" s="73"/>
    </row>
    <row r="22" spans="2:8" ht="19.5" customHeight="1" x14ac:dyDescent="0.25">
      <c r="C22" s="77" t="s">
        <v>24</v>
      </c>
      <c r="D22" s="78"/>
      <c r="E22" s="88" t="s">
        <v>21</v>
      </c>
      <c r="F22" s="89"/>
      <c r="G22" s="71" t="s">
        <v>23</v>
      </c>
      <c r="H22" s="73"/>
    </row>
    <row r="23" spans="2:8" ht="19.5" customHeight="1" x14ac:dyDescent="0.25">
      <c r="C23" s="79" t="s">
        <v>25</v>
      </c>
      <c r="D23" s="80"/>
      <c r="E23" s="82" t="s">
        <v>21</v>
      </c>
      <c r="F23" s="83"/>
      <c r="G23" s="74" t="s">
        <v>23</v>
      </c>
      <c r="H23" s="76"/>
    </row>
    <row r="24" spans="2:8" ht="48.75" customHeight="1" x14ac:dyDescent="0.25">
      <c r="B24" s="34"/>
      <c r="C24" s="35"/>
      <c r="D24" s="36"/>
      <c r="E24" s="36"/>
      <c r="F24" s="34"/>
      <c r="G24" s="34"/>
      <c r="H24" s="34"/>
    </row>
    <row r="25" spans="2:8" ht="19.5" customHeight="1" x14ac:dyDescent="0.25">
      <c r="B25" s="37" t="s">
        <v>42</v>
      </c>
      <c r="C25" s="33">
        <f>J1-1</f>
        <v>2017</v>
      </c>
      <c r="D25" s="36"/>
      <c r="E25" s="36"/>
      <c r="F25" s="34"/>
      <c r="G25" s="34"/>
      <c r="H25" s="34"/>
    </row>
    <row r="26" spans="2:8" ht="19.5" customHeight="1" x14ac:dyDescent="0.25">
      <c r="B26" s="34" t="s">
        <v>26</v>
      </c>
      <c r="C26" s="26">
        <v>645</v>
      </c>
      <c r="D26" s="36"/>
      <c r="E26" s="36"/>
      <c r="F26" s="34"/>
      <c r="G26" s="34"/>
      <c r="H26" s="34"/>
    </row>
    <row r="27" spans="2:8" ht="19.5" customHeight="1" x14ac:dyDescent="0.25">
      <c r="B27" s="34" t="s">
        <v>27</v>
      </c>
      <c r="C27" s="98"/>
      <c r="D27" s="36"/>
      <c r="E27" s="36"/>
      <c r="F27" s="34"/>
      <c r="G27" s="34"/>
      <c r="H27" s="34"/>
    </row>
    <row r="28" spans="2:8" ht="17.25" customHeight="1" x14ac:dyDescent="0.25">
      <c r="B28" s="34"/>
      <c r="C28" s="35"/>
      <c r="D28" s="36"/>
      <c r="E28" s="36"/>
      <c r="F28" s="34"/>
      <c r="G28" s="34"/>
      <c r="H28" s="34"/>
    </row>
    <row r="29" spans="2:8" ht="19.5" customHeight="1" x14ac:dyDescent="0.25">
      <c r="B29" s="37" t="s">
        <v>28</v>
      </c>
      <c r="C29" s="35"/>
      <c r="D29" s="36"/>
      <c r="E29" s="36"/>
      <c r="F29" s="34"/>
      <c r="G29" s="34"/>
      <c r="H29" s="34"/>
    </row>
    <row r="30" spans="2:8" ht="19.5" customHeight="1" x14ac:dyDescent="0.25">
      <c r="B30" s="38" t="s">
        <v>40</v>
      </c>
      <c r="C30" s="35"/>
      <c r="D30" s="36"/>
      <c r="E30" s="36"/>
      <c r="F30" s="34"/>
      <c r="G30" s="34"/>
      <c r="H30" s="34"/>
    </row>
    <row r="31" spans="2:8" ht="19.5" customHeight="1" x14ac:dyDescent="0.25">
      <c r="B31" s="34"/>
      <c r="C31" s="39">
        <f>E31-2</f>
        <v>2015</v>
      </c>
      <c r="D31" s="33">
        <f>E31-1</f>
        <v>2016</v>
      </c>
      <c r="E31" s="33">
        <f>$J$1-1</f>
        <v>2017</v>
      </c>
      <c r="F31" s="34"/>
      <c r="G31" s="34"/>
      <c r="H31" s="34"/>
    </row>
    <row r="32" spans="2:8" ht="19.5" customHeight="1" x14ac:dyDescent="0.25">
      <c r="B32" s="37" t="s">
        <v>29</v>
      </c>
      <c r="C32" s="27"/>
      <c r="D32" s="27" t="str">
        <f>IF(ISNA(VLOOKUP(C5&amp;"Total number of LC"&amp;D$31,DATA!$A:$F,6,FALSE))=TRUE,"",VLOOKUP(C5&amp;"Total number of LC"&amp;D$31,DATA!$A:$F,6,FALSE))</f>
        <v/>
      </c>
      <c r="E32" s="27">
        <v>42</v>
      </c>
      <c r="F32" s="34"/>
      <c r="G32" s="34"/>
      <c r="H32" s="34"/>
    </row>
    <row r="33" spans="1:8" ht="19.5" customHeight="1" x14ac:dyDescent="0.25">
      <c r="B33" s="40" t="s">
        <v>30</v>
      </c>
      <c r="C33" s="28" t="str">
        <f>IF(ISNA(VLOOKUP(C5&amp;"Passive LC"&amp;C$31,DATA!$A:$F,6,FALSE))=TRUE,"",VLOOKUP(C5&amp;"Passive LC"&amp;C$31,DATA!$A:$F,6,FALSE))</f>
        <v/>
      </c>
      <c r="D33" s="28" t="str">
        <f>IF(ISNA(VLOOKUP(C5&amp;"Passive LC"&amp;D$31,DATA!$A:$F,6,FALSE))=TRUE,"",VLOOKUP(C5&amp;"passive LC"&amp;D$31,DATA!$A:$F,6,FALSE))</f>
        <v/>
      </c>
      <c r="E33" s="29"/>
      <c r="F33" s="34"/>
      <c r="G33" s="34"/>
      <c r="H33" s="34"/>
    </row>
    <row r="34" spans="1:8" ht="19.5" customHeight="1" x14ac:dyDescent="0.25">
      <c r="A34" s="13"/>
      <c r="B34" s="40" t="s">
        <v>31</v>
      </c>
      <c r="C34" s="30">
        <v>52</v>
      </c>
      <c r="D34" s="30">
        <v>42</v>
      </c>
      <c r="E34" s="31">
        <v>42</v>
      </c>
      <c r="F34" s="41"/>
      <c r="G34" s="34"/>
      <c r="H34" s="34"/>
    </row>
    <row r="35" spans="1:8" ht="19.5" customHeight="1" x14ac:dyDescent="0.25">
      <c r="A35" s="13"/>
      <c r="B35" s="40"/>
      <c r="C35" s="42"/>
      <c r="D35" s="42"/>
      <c r="E35" s="42"/>
      <c r="F35" s="41"/>
      <c r="G35" s="34"/>
      <c r="H35" s="34"/>
    </row>
    <row r="36" spans="1:8" ht="19.5" customHeight="1" x14ac:dyDescent="0.25">
      <c r="A36" s="13"/>
      <c r="B36" s="43"/>
      <c r="C36" s="33">
        <f>E36-2</f>
        <v>2015</v>
      </c>
      <c r="D36" s="33">
        <f>E36-1</f>
        <v>2016</v>
      </c>
      <c r="E36" s="33">
        <f>$J$1-1</f>
        <v>2017</v>
      </c>
      <c r="F36" s="42"/>
      <c r="G36" s="34"/>
      <c r="H36" s="34"/>
    </row>
    <row r="37" spans="1:8" ht="19.5" customHeight="1" x14ac:dyDescent="0.25">
      <c r="A37" s="14"/>
      <c r="B37" s="37" t="s">
        <v>41</v>
      </c>
      <c r="C37" s="27" t="str">
        <f>IF(ISNA(VLOOKUP(C5&amp;"Total number of accidents"&amp;C$31,DATA!$A:$F,6,FALSE))=TRUE,"",VLOOKUP(C5&amp;"Total number of accidents"&amp;C$31,DATA!$A:$F,6,FALSE))</f>
        <v/>
      </c>
      <c r="D37" s="27" t="str">
        <f>IF(ISNA(VLOOKUP(C5&amp;"Total number of accidents"&amp;D$31,DATA!$A:$F,6,FALSE))=TRUE,"",VLOOKUP(C5&amp;"Total number of accidents"&amp;D$31,DATA!$A:$F,6,FALSE))</f>
        <v/>
      </c>
      <c r="E37" s="27"/>
      <c r="F37" s="34"/>
      <c r="G37" s="34"/>
      <c r="H37" s="34"/>
    </row>
    <row r="38" spans="1:8" ht="19.5" customHeight="1" x14ac:dyDescent="0.25">
      <c r="B38" s="40" t="s">
        <v>32</v>
      </c>
      <c r="C38" s="28" t="str">
        <f>IF(ISNA(VLOOKUP(C5&amp;"Accidents at Passive LC"&amp;C$31,DATA!$A:$F,6,FALSE))=TRUE,"",VLOOKUP(C5&amp;"Accidents at Passive LC"&amp;C$31,DATA!$A:$F,6,FALSE))</f>
        <v/>
      </c>
      <c r="D38" s="28" t="str">
        <f>IF(ISNA(VLOOKUP(C5&amp;"Accidents at Passive LC"&amp;D$31,DATA!$A:$F,6,FALSE))=TRUE,"",VLOOKUP(C5&amp;"Accidents at passive LC"&amp;D$31,DATA!$A:$F,6,FALSE))</f>
        <v/>
      </c>
      <c r="E38" s="29"/>
      <c r="F38" s="41"/>
      <c r="G38" s="34"/>
      <c r="H38" s="34"/>
    </row>
    <row r="39" spans="1:8" ht="19.5" customHeight="1" x14ac:dyDescent="0.25">
      <c r="A39" s="13"/>
      <c r="B39" s="40" t="s">
        <v>33</v>
      </c>
      <c r="C39" s="30" t="str">
        <f>IF(ISNA(VLOOKUP(C5&amp;"Accidents at Active LC"&amp;C$31,DATA!$A:$F,6,FALSE))=TRUE,"",VLOOKUP(C5&amp;"Accidents at Active LC"&amp;C$31,DATA!$A:$F,6,FALSE))</f>
        <v/>
      </c>
      <c r="D39" s="30" t="str">
        <f>IF(ISNA(VLOOKUP(C5&amp;"Accidents at Active LC"&amp;D$31,DATA!$A:$F,6,FALSE))=TRUE,"",VLOOKUP(C5&amp;"Accidents at active LC"&amp;D$31,DATA!$A:$F,6,FALSE))</f>
        <v/>
      </c>
      <c r="E39" s="31">
        <v>1</v>
      </c>
      <c r="F39" s="41"/>
      <c r="G39" s="34"/>
      <c r="H39" s="34"/>
    </row>
    <row r="40" spans="1:8" ht="19.5" customHeight="1" x14ac:dyDescent="0.25">
      <c r="A40" s="13"/>
      <c r="B40" s="40"/>
      <c r="C40" s="42"/>
      <c r="D40" s="42"/>
      <c r="E40" s="42"/>
      <c r="F40" s="41"/>
      <c r="G40" s="34"/>
      <c r="H40" s="34"/>
    </row>
    <row r="41" spans="1:8" ht="19.5" customHeight="1" x14ac:dyDescent="0.25">
      <c r="A41" s="13"/>
      <c r="B41" s="40"/>
      <c r="C41" s="33">
        <f>E41-2</f>
        <v>2015</v>
      </c>
      <c r="D41" s="33">
        <f>E41-1</f>
        <v>2016</v>
      </c>
      <c r="E41" s="33">
        <f>$J$1-1</f>
        <v>2017</v>
      </c>
      <c r="F41" s="41"/>
      <c r="G41" s="34"/>
      <c r="H41" s="34"/>
    </row>
    <row r="42" spans="1:8" ht="19.5" customHeight="1" x14ac:dyDescent="0.25">
      <c r="A42" s="13"/>
      <c r="B42" s="44" t="s">
        <v>34</v>
      </c>
      <c r="C42" s="27" t="str">
        <f>IF(ISNA(VLOOKUP(C5&amp;"Total number of fatalities"&amp;C$31,DATA!$A:$F,6,FALSE))=TRUE,"",VLOOKUP(C5&amp;"Total number of fatalities"&amp;C$31,DATA!$A:$F,6,FALSE))</f>
        <v/>
      </c>
      <c r="D42" s="27" t="str">
        <f>IF(ISNA(VLOOKUP(C5&amp;"Total number of fatalities"&amp;D$31,DATA!$A:$F,6,FALSE))=TRUE,"",VLOOKUP(C5&amp;"Total number of fatalities"&amp;D$31,DATA!$A:$F,6,FALSE))</f>
        <v/>
      </c>
      <c r="E42" s="27"/>
      <c r="F42" s="45"/>
      <c r="G42" s="34"/>
      <c r="H42" s="34"/>
    </row>
    <row r="43" spans="1:8" ht="19.5" customHeight="1" x14ac:dyDescent="0.25">
      <c r="A43" s="15"/>
      <c r="B43" s="40" t="s">
        <v>32</v>
      </c>
      <c r="C43" s="28" t="str">
        <f>IF(ISNA(VLOOKUP(C5&amp;"fatalities at Passive LC"&amp;C$31,DATA!$A:$F,6,FALSE))=TRUE,"",VLOOKUP(C5&amp;"fatalities at Passive LC"&amp;C$31,DATA!$A:$F,6,FALSE))</f>
        <v/>
      </c>
      <c r="D43" s="28" t="str">
        <f>IF(ISNA(VLOOKUP(C5&amp;"fatalities at Passive LC"&amp;D$31,DATA!$A:$F,6,FALSE))=TRUE,"",VLOOKUP(C5&amp;"fatalities at passive LC"&amp;D$31,DATA!$A:$F,6,FALSE))</f>
        <v/>
      </c>
      <c r="E43" s="29"/>
      <c r="F43" s="41"/>
      <c r="G43" s="34"/>
      <c r="H43" s="34"/>
    </row>
    <row r="44" spans="1:8" ht="19.5" customHeight="1" x14ac:dyDescent="0.25">
      <c r="A44" s="13"/>
      <c r="B44" s="40" t="s">
        <v>33</v>
      </c>
      <c r="C44" s="30" t="str">
        <f>IF(ISNA(VLOOKUP(C5&amp;"fatalities at Active LC"&amp;C$31,DATA!$A:$F,6,FALSE))=TRUE,"",VLOOKUP(C5&amp;"fatalities at Active LC"&amp;C$31,DATA!$A:$F,6,FALSE))</f>
        <v/>
      </c>
      <c r="D44" s="30" t="str">
        <f>IF(ISNA(VLOOKUP(C5&amp;"fatalities at Active LC"&amp;D$31,DATA!$A:$F,6,FALSE))=TRUE,"",VLOOKUP(C5&amp;"fatalities at active LC"&amp;D$31,DATA!$A:$F,6,FALSE))</f>
        <v/>
      </c>
      <c r="E44" s="31">
        <v>2</v>
      </c>
      <c r="F44" s="41"/>
      <c r="G44" s="34"/>
      <c r="H44" s="34"/>
    </row>
    <row r="45" spans="1:8" ht="19.5" customHeight="1" x14ac:dyDescent="0.25">
      <c r="A45" s="13"/>
      <c r="B45" s="34"/>
      <c r="C45" s="42"/>
      <c r="D45" s="42"/>
      <c r="E45" s="42"/>
      <c r="F45" s="42"/>
      <c r="G45" s="34"/>
      <c r="H45" s="34"/>
    </row>
    <row r="46" spans="1:8" ht="19.5" customHeight="1" x14ac:dyDescent="0.25">
      <c r="B46" s="37" t="s">
        <v>204</v>
      </c>
      <c r="E46" s="34"/>
      <c r="F46" s="34"/>
      <c r="G46" s="34"/>
      <c r="H46" s="34"/>
    </row>
    <row r="47" spans="1:8" s="11" customFormat="1" ht="19.5" customHeight="1" x14ac:dyDescent="0.25">
      <c r="B47" s="37"/>
      <c r="C47" s="39" t="s">
        <v>114</v>
      </c>
      <c r="D47" s="39" t="s">
        <v>115</v>
      </c>
      <c r="E47" s="39" t="s">
        <v>203</v>
      </c>
      <c r="F47" s="34"/>
      <c r="G47" s="34"/>
      <c r="H47" s="34"/>
    </row>
    <row r="48" spans="1:8" ht="19.5" customHeight="1" x14ac:dyDescent="0.25">
      <c r="B48" s="34" t="s">
        <v>201</v>
      </c>
      <c r="C48" s="32"/>
      <c r="D48" s="32"/>
      <c r="E48" s="32"/>
      <c r="F48" s="34"/>
      <c r="G48" s="34"/>
      <c r="H48" s="34"/>
    </row>
    <row r="49" spans="1:8" ht="19.5" customHeight="1" x14ac:dyDescent="0.25">
      <c r="B49" s="34" t="s">
        <v>202</v>
      </c>
      <c r="C49" s="30"/>
      <c r="D49" s="30"/>
      <c r="E49" s="30"/>
      <c r="F49" s="34"/>
      <c r="G49" s="34"/>
      <c r="H49" s="34"/>
    </row>
    <row r="50" spans="1:8" ht="19.5" customHeight="1" x14ac:dyDescent="0.25">
      <c r="A50" s="15"/>
      <c r="B50" s="34"/>
      <c r="C50" s="37"/>
      <c r="D50" s="34"/>
      <c r="E50" s="37"/>
      <c r="F50" s="37"/>
      <c r="G50" s="34"/>
      <c r="H50" s="34"/>
    </row>
    <row r="51" spans="1:8" ht="19.5" customHeight="1" x14ac:dyDescent="0.25">
      <c r="C51" s="9"/>
      <c r="D51" s="15"/>
    </row>
    <row r="52" spans="1:8" ht="19.5" customHeight="1" x14ac:dyDescent="0.25">
      <c r="B52" s="9" t="s">
        <v>117</v>
      </c>
    </row>
    <row r="53" spans="1:8" ht="19.5" customHeight="1" x14ac:dyDescent="0.25">
      <c r="B53" s="1" t="s">
        <v>116</v>
      </c>
      <c r="C53" s="68"/>
      <c r="D53" s="69"/>
      <c r="E53" s="70"/>
    </row>
    <row r="54" spans="1:8" ht="19.5" customHeight="1" x14ac:dyDescent="0.25">
      <c r="C54" s="71"/>
      <c r="D54" s="72"/>
      <c r="E54" s="73"/>
    </row>
    <row r="55" spans="1:8" ht="19.5" customHeight="1" x14ac:dyDescent="0.25">
      <c r="C55" s="71"/>
      <c r="D55" s="72"/>
      <c r="E55" s="73"/>
    </row>
    <row r="56" spans="1:8" ht="19.5" customHeight="1" x14ac:dyDescent="0.25">
      <c r="C56" s="74"/>
      <c r="D56" s="75"/>
      <c r="E56" s="76"/>
    </row>
    <row r="57" spans="1:8" ht="19.5" customHeight="1" x14ac:dyDescent="0.25">
      <c r="E57" s="15"/>
      <c r="F57" s="15"/>
    </row>
    <row r="58" spans="1:8" ht="19.5" customHeight="1" x14ac:dyDescent="0.25">
      <c r="B58" s="81" t="s">
        <v>205</v>
      </c>
      <c r="C58" s="97" t="s">
        <v>211</v>
      </c>
      <c r="D58" s="69"/>
      <c r="E58" s="70"/>
    </row>
    <row r="59" spans="1:8" ht="19.5" customHeight="1" x14ac:dyDescent="0.25">
      <c r="B59" s="81"/>
      <c r="C59" s="71"/>
      <c r="D59" s="72"/>
      <c r="E59" s="73"/>
    </row>
    <row r="60" spans="1:8" ht="19.5" customHeight="1" x14ac:dyDescent="0.25">
      <c r="C60" s="71"/>
      <c r="D60" s="72"/>
      <c r="E60" s="73"/>
    </row>
    <row r="61" spans="1:8" ht="19.5" customHeight="1" x14ac:dyDescent="0.25">
      <c r="C61" s="74"/>
      <c r="D61" s="75"/>
      <c r="E61" s="76"/>
    </row>
    <row r="62" spans="1:8" ht="19.5" customHeight="1" x14ac:dyDescent="0.25">
      <c r="B62" s="9"/>
      <c r="C62" s="12"/>
      <c r="D62" s="12"/>
    </row>
    <row r="63" spans="1:8" ht="19.5" customHeight="1" x14ac:dyDescent="0.25">
      <c r="B63" s="1" t="s">
        <v>35</v>
      </c>
      <c r="C63" s="68"/>
      <c r="D63" s="69"/>
      <c r="E63" s="70"/>
    </row>
    <row r="64" spans="1:8" ht="43.5" customHeight="1" x14ac:dyDescent="0.25">
      <c r="C64" s="74"/>
      <c r="D64" s="75"/>
      <c r="E64" s="76"/>
    </row>
    <row r="65" spans="2:6" s="11" customFormat="1" ht="19.5" customHeight="1" x14ac:dyDescent="0.25">
      <c r="D65" s="5"/>
      <c r="E65" s="5"/>
      <c r="F65" s="5"/>
    </row>
    <row r="66" spans="2:6" s="16" customFormat="1" ht="19.5" customHeight="1" x14ac:dyDescent="0.25">
      <c r="B66" s="6" t="s">
        <v>156</v>
      </c>
    </row>
    <row r="67" spans="2:6" s="16" customFormat="1" ht="19.5" customHeight="1" x14ac:dyDescent="0.25">
      <c r="B67" s="17" t="s">
        <v>38</v>
      </c>
    </row>
    <row r="68" spans="2:6" s="16" customFormat="1" ht="19.5" customHeight="1" x14ac:dyDescent="0.25">
      <c r="B68" s="6" t="s">
        <v>157</v>
      </c>
    </row>
    <row r="69" spans="2:6" s="16" customFormat="1" ht="19.5" customHeight="1" x14ac:dyDescent="0.25">
      <c r="B69" s="17" t="s">
        <v>39</v>
      </c>
    </row>
    <row r="70" spans="2:6" s="19" customFormat="1" ht="22.9" customHeight="1" x14ac:dyDescent="0.25">
      <c r="B70" s="18"/>
      <c r="C70" s="1"/>
      <c r="D70" s="1"/>
      <c r="E70" s="1"/>
      <c r="F70" s="1"/>
    </row>
    <row r="71" spans="2:6" ht="19.5" customHeight="1" x14ac:dyDescent="0.25">
      <c r="B71" s="18"/>
    </row>
    <row r="72" spans="2:6" ht="19.5" customHeight="1" x14ac:dyDescent="0.25">
      <c r="B72" s="18"/>
    </row>
    <row r="73" spans="2:6" ht="19.5" customHeight="1" x14ac:dyDescent="0.25">
      <c r="B73" s="18"/>
    </row>
    <row r="74" spans="2:6" ht="19.5" customHeight="1" x14ac:dyDescent="0.25">
      <c r="B74" s="18"/>
    </row>
    <row r="75" spans="2:6" ht="19.5" customHeight="1" x14ac:dyDescent="0.25">
      <c r="B75" s="18"/>
    </row>
    <row r="76" spans="2:6" ht="19.5" customHeight="1" x14ac:dyDescent="0.25">
      <c r="B76" s="18"/>
    </row>
  </sheetData>
  <mergeCells count="33">
    <mergeCell ref="F2:G2"/>
    <mergeCell ref="E19:F19"/>
    <mergeCell ref="E20:F20"/>
    <mergeCell ref="E21:F21"/>
    <mergeCell ref="E22:F22"/>
    <mergeCell ref="C4:E4"/>
    <mergeCell ref="C5:E5"/>
    <mergeCell ref="C6:E6"/>
    <mergeCell ref="C7:E7"/>
    <mergeCell ref="C8:E8"/>
    <mergeCell ref="C21:D21"/>
    <mergeCell ref="B58:B59"/>
    <mergeCell ref="E23:F23"/>
    <mergeCell ref="G19:H19"/>
    <mergeCell ref="G20:H20"/>
    <mergeCell ref="G21:H21"/>
    <mergeCell ref="G22:H22"/>
    <mergeCell ref="G23:H23"/>
    <mergeCell ref="C19:D19"/>
    <mergeCell ref="C20:D20"/>
    <mergeCell ref="C53:E56"/>
    <mergeCell ref="C58:E61"/>
    <mergeCell ref="C63:E64"/>
    <mergeCell ref="C22:D22"/>
    <mergeCell ref="C23:D23"/>
    <mergeCell ref="F5:H5"/>
    <mergeCell ref="C17:E17"/>
    <mergeCell ref="C9:E9"/>
    <mergeCell ref="C12:E12"/>
    <mergeCell ref="C13:E13"/>
    <mergeCell ref="C14:E14"/>
    <mergeCell ref="C15:E15"/>
    <mergeCell ref="C16:E16"/>
  </mergeCells>
  <dataValidations disablePrompts="1" count="1">
    <dataValidation type="list" allowBlank="1" showInputMessage="1" showErrorMessage="1" sqref="F2">
      <formula1>Indicators</formula1>
    </dataValidation>
  </dataValidations>
  <hyperlinks>
    <hyperlink ref="C8" r:id="rId1"/>
  </hyperlinks>
  <pageMargins left="0.39370078740157483" right="0.39370078740157483" top="0.39370078740157483" bottom="0.39370078740157483" header="0" footer="0"/>
  <pageSetup paperSize="9" scale="91" fitToHeight="3"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890"/>
  <sheetViews>
    <sheetView workbookViewId="0">
      <selection activeCell="C11" sqref="C11"/>
    </sheetView>
  </sheetViews>
  <sheetFormatPr baseColWidth="10" defaultRowHeight="20.25" customHeight="1" x14ac:dyDescent="0.25"/>
  <cols>
    <col min="1" max="1" width="54.42578125" customWidth="1"/>
    <col min="3" max="3" width="55.28515625" customWidth="1"/>
    <col min="4" max="4" width="34.140625" customWidth="1"/>
    <col min="5" max="5" width="11" customWidth="1"/>
  </cols>
  <sheetData>
    <row r="1" spans="1:6" ht="20.25" customHeight="1" x14ac:dyDescent="0.3">
      <c r="B1" s="20" t="s">
        <v>43</v>
      </c>
      <c r="C1" s="20" t="s">
        <v>44</v>
      </c>
      <c r="D1" s="20" t="s">
        <v>45</v>
      </c>
      <c r="E1" s="20" t="s">
        <v>46</v>
      </c>
      <c r="F1" s="20" t="s">
        <v>47</v>
      </c>
    </row>
    <row r="2" spans="1:6" ht="20.25" customHeight="1" x14ac:dyDescent="0.3">
      <c r="A2" t="str">
        <f t="shared" ref="A2:A40" si="0">C2&amp;D2&amp;E2</f>
        <v>UTN.BALength of lines2015</v>
      </c>
      <c r="B2" s="21" t="s">
        <v>118</v>
      </c>
      <c r="C2" s="21" t="s">
        <v>119</v>
      </c>
      <c r="D2" s="21" t="s">
        <v>120</v>
      </c>
      <c r="E2" s="22">
        <v>2015</v>
      </c>
      <c r="F2" s="22">
        <v>21000</v>
      </c>
    </row>
    <row r="3" spans="1:6" ht="20.25" customHeight="1" x14ac:dyDescent="0.3">
      <c r="A3" t="str">
        <f t="shared" si="0"/>
        <v>UTN.BATotal number of LC2014</v>
      </c>
      <c r="B3" s="21" t="s">
        <v>118</v>
      </c>
      <c r="C3" s="21" t="s">
        <v>119</v>
      </c>
      <c r="D3" s="21" t="s">
        <v>66</v>
      </c>
      <c r="E3" s="22">
        <v>2014</v>
      </c>
      <c r="F3" s="22">
        <v>14000</v>
      </c>
    </row>
    <row r="4" spans="1:6" ht="20.25" customHeight="1" x14ac:dyDescent="0.3">
      <c r="A4" t="str">
        <f t="shared" si="0"/>
        <v>UTN.BATotal number of LC2015</v>
      </c>
      <c r="B4" s="21" t="s">
        <v>118</v>
      </c>
      <c r="C4" s="21" t="s">
        <v>119</v>
      </c>
      <c r="D4" s="21" t="s">
        <v>66</v>
      </c>
      <c r="E4" s="22">
        <v>2015</v>
      </c>
      <c r="F4" s="22">
        <v>14000</v>
      </c>
    </row>
    <row r="5" spans="1:6" ht="20.25" customHeight="1" x14ac:dyDescent="0.25">
      <c r="A5" t="str">
        <f t="shared" si="0"/>
        <v>ÖBB Infrastruktur AGAccidents at active LC2015</v>
      </c>
      <c r="B5" s="21" t="s">
        <v>121</v>
      </c>
      <c r="C5" s="21" t="s">
        <v>122</v>
      </c>
      <c r="D5" s="21" t="s">
        <v>110</v>
      </c>
      <c r="E5" s="22">
        <v>2015</v>
      </c>
      <c r="F5" s="22">
        <v>30</v>
      </c>
    </row>
    <row r="6" spans="1:6" ht="20.25" customHeight="1" x14ac:dyDescent="0.25">
      <c r="A6" t="str">
        <f t="shared" si="0"/>
        <v>ÖBB Infrastruktur AGAccidents at passive LC2015</v>
      </c>
      <c r="B6" s="21" t="s">
        <v>121</v>
      </c>
      <c r="C6" s="21" t="s">
        <v>122</v>
      </c>
      <c r="D6" s="21" t="s">
        <v>108</v>
      </c>
      <c r="E6" s="22">
        <v>2015</v>
      </c>
      <c r="F6" s="22">
        <v>41</v>
      </c>
    </row>
    <row r="7" spans="1:6" ht="20.25" customHeight="1" x14ac:dyDescent="0.25">
      <c r="A7" t="str">
        <f t="shared" si="0"/>
        <v>ÖBB Infrastruktur AGActive LC2014</v>
      </c>
      <c r="B7" s="21" t="s">
        <v>121</v>
      </c>
      <c r="C7" s="21" t="s">
        <v>122</v>
      </c>
      <c r="D7" s="21" t="s">
        <v>123</v>
      </c>
      <c r="E7" s="22">
        <v>2014</v>
      </c>
      <c r="F7" s="22">
        <v>1609</v>
      </c>
    </row>
    <row r="8" spans="1:6" ht="20.25" customHeight="1" x14ac:dyDescent="0.25">
      <c r="A8" t="str">
        <f t="shared" si="0"/>
        <v>ÖBB Infrastruktur AGActive LC2015</v>
      </c>
      <c r="B8" s="21" t="s">
        <v>121</v>
      </c>
      <c r="C8" s="21" t="s">
        <v>122</v>
      </c>
      <c r="D8" s="21" t="s">
        <v>123</v>
      </c>
      <c r="E8" s="22">
        <v>2015</v>
      </c>
      <c r="F8" s="22">
        <v>1605</v>
      </c>
    </row>
    <row r="9" spans="1:6" ht="20.25" customHeight="1" x14ac:dyDescent="0.25">
      <c r="A9" t="str">
        <f t="shared" si="0"/>
        <v>ÖBB Infrastruktur AGLength of lines2015</v>
      </c>
      <c r="B9" s="21" t="s">
        <v>121</v>
      </c>
      <c r="C9" s="21" t="s">
        <v>122</v>
      </c>
      <c r="D9" s="21" t="s">
        <v>120</v>
      </c>
      <c r="E9" s="22">
        <v>2015</v>
      </c>
      <c r="F9" s="22">
        <v>4846</v>
      </c>
    </row>
    <row r="10" spans="1:6" ht="20.25" customHeight="1" x14ac:dyDescent="0.25">
      <c r="A10" t="str">
        <f t="shared" si="0"/>
        <v>ÖBB Infrastruktur AGPassive LC2014</v>
      </c>
      <c r="B10" s="21" t="s">
        <v>121</v>
      </c>
      <c r="C10" s="21" t="s">
        <v>122</v>
      </c>
      <c r="D10" s="21" t="s">
        <v>124</v>
      </c>
      <c r="E10" s="22">
        <v>2014</v>
      </c>
      <c r="F10" s="22">
        <v>1886</v>
      </c>
    </row>
    <row r="11" spans="1:6" ht="20.25" customHeight="1" x14ac:dyDescent="0.25">
      <c r="A11" t="str">
        <f t="shared" si="0"/>
        <v>ÖBB Infrastruktur AGPassive LC2015</v>
      </c>
      <c r="B11" s="21" t="s">
        <v>121</v>
      </c>
      <c r="C11" s="21" t="s">
        <v>122</v>
      </c>
      <c r="D11" s="21" t="s">
        <v>124</v>
      </c>
      <c r="E11" s="22">
        <v>2015</v>
      </c>
      <c r="F11" s="22">
        <v>1793</v>
      </c>
    </row>
    <row r="12" spans="1:6" ht="20.25" customHeight="1" x14ac:dyDescent="0.25">
      <c r="A12" t="str">
        <f t="shared" si="0"/>
        <v>ÖBB Infrastruktur AGTotal number of accidents2014</v>
      </c>
      <c r="B12" s="21" t="s">
        <v>121</v>
      </c>
      <c r="C12" s="21" t="s">
        <v>122</v>
      </c>
      <c r="D12" s="21" t="s">
        <v>91</v>
      </c>
      <c r="E12" s="22">
        <v>2014</v>
      </c>
      <c r="F12" s="22">
        <v>61</v>
      </c>
    </row>
    <row r="13" spans="1:6" ht="20.25" customHeight="1" x14ac:dyDescent="0.25">
      <c r="A13" t="str">
        <f t="shared" si="0"/>
        <v>ÖBB Infrastruktur AGTotal number of accidents2015</v>
      </c>
      <c r="B13" s="21" t="s">
        <v>121</v>
      </c>
      <c r="C13" s="21" t="s">
        <v>122</v>
      </c>
      <c r="D13" s="21" t="s">
        <v>91</v>
      </c>
      <c r="E13" s="22">
        <v>2015</v>
      </c>
      <c r="F13" s="22">
        <v>71</v>
      </c>
    </row>
    <row r="14" spans="1:6" ht="20.25" customHeight="1" x14ac:dyDescent="0.25">
      <c r="A14" t="str">
        <f t="shared" si="0"/>
        <v>ÖBB Infrastruktur AGTotal number of fatalities2014</v>
      </c>
      <c r="B14" s="21" t="s">
        <v>121</v>
      </c>
      <c r="C14" s="21" t="s">
        <v>122</v>
      </c>
      <c r="D14" s="21" t="s">
        <v>109</v>
      </c>
      <c r="E14" s="22">
        <v>2014</v>
      </c>
      <c r="F14" s="22">
        <v>7</v>
      </c>
    </row>
    <row r="15" spans="1:6" ht="20.25" customHeight="1" x14ac:dyDescent="0.25">
      <c r="A15" t="str">
        <f t="shared" si="0"/>
        <v>ÖBB Infrastruktur AGTotal number of fatalities2015</v>
      </c>
      <c r="B15" s="21" t="s">
        <v>121</v>
      </c>
      <c r="C15" s="21" t="s">
        <v>122</v>
      </c>
      <c r="D15" s="21" t="s">
        <v>109</v>
      </c>
      <c r="E15" s="22">
        <v>2015</v>
      </c>
      <c r="F15" s="22">
        <v>19</v>
      </c>
    </row>
    <row r="16" spans="1:6" ht="20.25" customHeight="1" x14ac:dyDescent="0.25">
      <c r="A16" t="str">
        <f t="shared" si="0"/>
        <v>ÖBB Infrastruktur AGTotal number of LC2014</v>
      </c>
      <c r="B16" s="21" t="s">
        <v>121</v>
      </c>
      <c r="C16" s="21" t="s">
        <v>122</v>
      </c>
      <c r="D16" s="21" t="s">
        <v>66</v>
      </c>
      <c r="E16" s="22">
        <v>2014</v>
      </c>
      <c r="F16" s="22">
        <v>3495</v>
      </c>
    </row>
    <row r="17" spans="1:7" ht="20.25" customHeight="1" x14ac:dyDescent="0.25">
      <c r="A17" t="str">
        <f t="shared" si="0"/>
        <v>ÖBB Infrastruktur AGTotal number of LC2015</v>
      </c>
      <c r="B17" s="21" t="s">
        <v>121</v>
      </c>
      <c r="C17" s="21" t="s">
        <v>122</v>
      </c>
      <c r="D17" s="21" t="s">
        <v>66</v>
      </c>
      <c r="E17" s="22">
        <v>2015</v>
      </c>
      <c r="F17" s="22">
        <v>3398</v>
      </c>
    </row>
    <row r="18" spans="1:7" ht="20.25" customHeight="1" x14ac:dyDescent="0.25">
      <c r="A18" t="str">
        <f t="shared" si="0"/>
        <v>ÖBB Infrastruktur AGTrain-km2015</v>
      </c>
      <c r="B18" s="21" t="s">
        <v>121</v>
      </c>
      <c r="C18" s="21" t="s">
        <v>122</v>
      </c>
      <c r="D18" s="21" t="s">
        <v>125</v>
      </c>
      <c r="E18" s="22">
        <v>2015</v>
      </c>
      <c r="F18" s="22">
        <v>145</v>
      </c>
    </row>
    <row r="19" spans="1:7" ht="20.25" customHeight="1" x14ac:dyDescent="0.25">
      <c r="A19" t="str">
        <f t="shared" si="0"/>
        <v>INFRABELAccidents at active LC2014</v>
      </c>
      <c r="B19" s="21" t="s">
        <v>54</v>
      </c>
      <c r="C19" s="21" t="s">
        <v>55</v>
      </c>
      <c r="D19" s="21" t="s">
        <v>110</v>
      </c>
      <c r="E19" s="22">
        <v>2014</v>
      </c>
      <c r="F19" s="22">
        <v>46</v>
      </c>
    </row>
    <row r="20" spans="1:7" ht="20.25" customHeight="1" x14ac:dyDescent="0.25">
      <c r="A20" t="str">
        <f t="shared" si="0"/>
        <v>INFRABELAccidents at active LC2015</v>
      </c>
      <c r="B20" s="21" t="s">
        <v>54</v>
      </c>
      <c r="C20" s="21" t="s">
        <v>55</v>
      </c>
      <c r="D20" s="21" t="s">
        <v>110</v>
      </c>
      <c r="E20" s="22">
        <v>2015</v>
      </c>
      <c r="F20" s="22">
        <v>44</v>
      </c>
    </row>
    <row r="21" spans="1:7" ht="20.25" customHeight="1" x14ac:dyDescent="0.25">
      <c r="A21" t="str">
        <f t="shared" si="0"/>
        <v>INFRABELAccidents at passive LC2014</v>
      </c>
      <c r="B21" s="21" t="s">
        <v>54</v>
      </c>
      <c r="C21" s="21" t="s">
        <v>55</v>
      </c>
      <c r="D21" s="21" t="s">
        <v>108</v>
      </c>
      <c r="E21" s="22">
        <v>2014</v>
      </c>
      <c r="F21" s="22">
        <v>1</v>
      </c>
    </row>
    <row r="22" spans="1:7" ht="20.25" customHeight="1" x14ac:dyDescent="0.25">
      <c r="A22" t="str">
        <f t="shared" si="0"/>
        <v>INFRABELAccidents at passive LC2015</v>
      </c>
      <c r="B22" s="21" t="s">
        <v>54</v>
      </c>
      <c r="C22" s="21" t="s">
        <v>55</v>
      </c>
      <c r="D22" s="21" t="s">
        <v>108</v>
      </c>
      <c r="E22" s="22">
        <v>2015</v>
      </c>
      <c r="F22" s="22">
        <v>1</v>
      </c>
    </row>
    <row r="23" spans="1:7" ht="20.25" customHeight="1" x14ac:dyDescent="0.25">
      <c r="A23" t="str">
        <f t="shared" si="0"/>
        <v>INFRABELAccidents involving cyclists2014</v>
      </c>
      <c r="B23" s="21" t="s">
        <v>54</v>
      </c>
      <c r="C23" s="21" t="s">
        <v>55</v>
      </c>
      <c r="D23" s="21" t="s">
        <v>126</v>
      </c>
      <c r="E23" s="22">
        <v>2014</v>
      </c>
      <c r="F23" s="22">
        <v>0</v>
      </c>
    </row>
    <row r="24" spans="1:7" ht="20.25" customHeight="1" x14ac:dyDescent="0.25">
      <c r="A24" t="str">
        <f t="shared" si="0"/>
        <v>INFRABELAccidents involving cyclists2015</v>
      </c>
      <c r="B24" s="21" t="s">
        <v>54</v>
      </c>
      <c r="C24" s="21" t="s">
        <v>55</v>
      </c>
      <c r="D24" s="21" t="s">
        <v>126</v>
      </c>
      <c r="E24" s="22">
        <v>2015</v>
      </c>
      <c r="F24" s="22">
        <v>1</v>
      </c>
    </row>
    <row r="25" spans="1:7" ht="20.25" customHeight="1" x14ac:dyDescent="0.25">
      <c r="A25" t="str">
        <f t="shared" si="0"/>
        <v>INFRABELAccidents involving pedestrians2014</v>
      </c>
      <c r="B25" s="21" t="s">
        <v>54</v>
      </c>
      <c r="C25" s="21" t="s">
        <v>55</v>
      </c>
      <c r="D25" s="21" t="s">
        <v>127</v>
      </c>
      <c r="E25" s="22">
        <v>2014</v>
      </c>
      <c r="F25" s="22">
        <v>6</v>
      </c>
    </row>
    <row r="26" spans="1:7" ht="20.25" customHeight="1" x14ac:dyDescent="0.25">
      <c r="A26" t="str">
        <f t="shared" si="0"/>
        <v>INFRABELAccidents involving pedestrians2015</v>
      </c>
      <c r="B26" s="21" t="s">
        <v>54</v>
      </c>
      <c r="C26" s="21" t="s">
        <v>55</v>
      </c>
      <c r="D26" s="21" t="s">
        <v>127</v>
      </c>
      <c r="E26" s="22">
        <v>2015</v>
      </c>
      <c r="F26" s="22">
        <v>8</v>
      </c>
    </row>
    <row r="27" spans="1:7" ht="20.25" customHeight="1" x14ac:dyDescent="0.25">
      <c r="A27" t="str">
        <f t="shared" si="0"/>
        <v>INFRABELAccidents involving PRM2015</v>
      </c>
      <c r="B27" s="21" t="s">
        <v>54</v>
      </c>
      <c r="C27" s="21" t="s">
        <v>55</v>
      </c>
      <c r="D27" s="21" t="s">
        <v>128</v>
      </c>
      <c r="E27" s="22">
        <v>2015</v>
      </c>
      <c r="F27" s="22">
        <v>1</v>
      </c>
    </row>
    <row r="28" spans="1:7" ht="20.25" customHeight="1" x14ac:dyDescent="0.25">
      <c r="A28" t="str">
        <f t="shared" si="0"/>
        <v>INFRABELAccidents involving seniors2015</v>
      </c>
      <c r="B28" s="21" t="s">
        <v>54</v>
      </c>
      <c r="C28" s="21" t="s">
        <v>55</v>
      </c>
      <c r="D28" s="21" t="s">
        <v>129</v>
      </c>
      <c r="E28" s="22">
        <v>2015</v>
      </c>
      <c r="F28" s="22">
        <v>6</v>
      </c>
      <c r="G28" s="2"/>
    </row>
    <row r="29" spans="1:7" ht="20.25" customHeight="1" x14ac:dyDescent="0.25">
      <c r="A29" t="str">
        <f t="shared" si="0"/>
        <v>INFRABELActive LC2014</v>
      </c>
      <c r="B29" s="21" t="s">
        <v>54</v>
      </c>
      <c r="C29" s="21" t="s">
        <v>55</v>
      </c>
      <c r="D29" s="21" t="s">
        <v>123</v>
      </c>
      <c r="E29" s="22">
        <v>2014</v>
      </c>
      <c r="F29" s="22">
        <v>1554</v>
      </c>
    </row>
    <row r="30" spans="1:7" ht="20.25" customHeight="1" x14ac:dyDescent="0.25">
      <c r="A30" t="str">
        <f t="shared" si="0"/>
        <v>INFRABELActive LC2015</v>
      </c>
      <c r="B30" s="21" t="s">
        <v>54</v>
      </c>
      <c r="C30" s="21" t="s">
        <v>55</v>
      </c>
      <c r="D30" s="21" t="s">
        <v>123</v>
      </c>
      <c r="E30" s="22">
        <v>2015</v>
      </c>
      <c r="F30" s="22">
        <v>1530</v>
      </c>
    </row>
    <row r="31" spans="1:7" ht="20.25" customHeight="1" x14ac:dyDescent="0.25">
      <c r="A31" t="str">
        <f t="shared" si="0"/>
        <v>INFRABELCyclist fatalities2014</v>
      </c>
      <c r="B31" s="21" t="s">
        <v>54</v>
      </c>
      <c r="C31" s="21" t="s">
        <v>55</v>
      </c>
      <c r="D31" s="21" t="s">
        <v>130</v>
      </c>
      <c r="E31" s="22">
        <v>2014</v>
      </c>
      <c r="F31" s="22">
        <v>0</v>
      </c>
    </row>
    <row r="32" spans="1:7" ht="20.25" customHeight="1" x14ac:dyDescent="0.25">
      <c r="A32" t="str">
        <f t="shared" si="0"/>
        <v>INFRABELCyclist fatalities2015</v>
      </c>
      <c r="B32" s="21" t="s">
        <v>54</v>
      </c>
      <c r="C32" s="21" t="s">
        <v>55</v>
      </c>
      <c r="D32" s="21" t="s">
        <v>130</v>
      </c>
      <c r="E32" s="22">
        <v>2015</v>
      </c>
      <c r="F32" s="22">
        <v>1</v>
      </c>
    </row>
    <row r="33" spans="1:6" ht="20.25" customHeight="1" x14ac:dyDescent="0.25">
      <c r="A33" t="str">
        <f t="shared" si="0"/>
        <v>INFRABELFatalities at active LC2014</v>
      </c>
      <c r="B33" s="21" t="s">
        <v>54</v>
      </c>
      <c r="C33" s="21" t="s">
        <v>55</v>
      </c>
      <c r="D33" s="21" t="s">
        <v>113</v>
      </c>
      <c r="E33" s="22">
        <v>2014</v>
      </c>
      <c r="F33" s="22">
        <v>11</v>
      </c>
    </row>
    <row r="34" spans="1:6" ht="20.25" customHeight="1" x14ac:dyDescent="0.25">
      <c r="A34" t="str">
        <f t="shared" si="0"/>
        <v>INFRABELFatalities at active LC2015</v>
      </c>
      <c r="B34" s="21" t="s">
        <v>54</v>
      </c>
      <c r="C34" s="21" t="s">
        <v>55</v>
      </c>
      <c r="D34" s="21" t="s">
        <v>113</v>
      </c>
      <c r="E34" s="22">
        <v>2015</v>
      </c>
      <c r="F34" s="22">
        <v>11</v>
      </c>
    </row>
    <row r="35" spans="1:6" ht="20.25" customHeight="1" x14ac:dyDescent="0.25">
      <c r="A35" t="str">
        <f t="shared" si="0"/>
        <v>INFRABELFatalities at passive LC2014</v>
      </c>
      <c r="B35" s="21" t="s">
        <v>54</v>
      </c>
      <c r="C35" s="21" t="s">
        <v>55</v>
      </c>
      <c r="D35" s="21" t="s">
        <v>111</v>
      </c>
      <c r="E35" s="22">
        <v>2014</v>
      </c>
      <c r="F35" s="22">
        <v>0</v>
      </c>
    </row>
    <row r="36" spans="1:6" ht="20.25" customHeight="1" x14ac:dyDescent="0.25">
      <c r="A36" t="str">
        <f t="shared" si="0"/>
        <v>INFRABELFatalities at passive LC2015</v>
      </c>
      <c r="B36" s="21" t="s">
        <v>54</v>
      </c>
      <c r="C36" s="21" t="s">
        <v>55</v>
      </c>
      <c r="D36" s="21" t="s">
        <v>111</v>
      </c>
      <c r="E36" s="22">
        <v>2015</v>
      </c>
      <c r="F36" s="22">
        <v>0</v>
      </c>
    </row>
    <row r="37" spans="1:6" ht="20.25" customHeight="1" x14ac:dyDescent="0.25">
      <c r="A37" t="str">
        <f t="shared" si="0"/>
        <v>INFRABELLength of lines2014</v>
      </c>
      <c r="B37" s="21" t="s">
        <v>54</v>
      </c>
      <c r="C37" s="21" t="s">
        <v>55</v>
      </c>
      <c r="D37" s="21" t="s">
        <v>120</v>
      </c>
      <c r="E37" s="22">
        <v>2014</v>
      </c>
      <c r="F37" s="22">
        <v>3631</v>
      </c>
    </row>
    <row r="38" spans="1:6" ht="20.25" customHeight="1" x14ac:dyDescent="0.25">
      <c r="A38" t="str">
        <f t="shared" si="0"/>
        <v>INFRABELLength of lines2015</v>
      </c>
      <c r="B38" s="21" t="s">
        <v>54</v>
      </c>
      <c r="C38" s="21" t="s">
        <v>55</v>
      </c>
      <c r="D38" s="21" t="s">
        <v>120</v>
      </c>
      <c r="E38" s="22">
        <v>2015</v>
      </c>
      <c r="F38" s="22">
        <v>3607</v>
      </c>
    </row>
    <row r="39" spans="1:6" ht="20.25" customHeight="1" x14ac:dyDescent="0.25">
      <c r="A39" t="str">
        <f t="shared" si="0"/>
        <v>INFRABELPassive LC2014</v>
      </c>
      <c r="B39" s="21" t="s">
        <v>54</v>
      </c>
      <c r="C39" s="21" t="s">
        <v>55</v>
      </c>
      <c r="D39" s="21" t="s">
        <v>124</v>
      </c>
      <c r="E39" s="22">
        <v>2014</v>
      </c>
      <c r="F39" s="22">
        <v>264</v>
      </c>
    </row>
    <row r="40" spans="1:6" ht="20.25" customHeight="1" x14ac:dyDescent="0.25">
      <c r="A40" t="str">
        <f t="shared" si="0"/>
        <v>INFRABELPassive LC2015</v>
      </c>
      <c r="B40" s="21" t="s">
        <v>54</v>
      </c>
      <c r="C40" s="21" t="s">
        <v>55</v>
      </c>
      <c r="D40" s="21" t="s">
        <v>124</v>
      </c>
      <c r="E40" s="22">
        <v>2015</v>
      </c>
      <c r="F40" s="22">
        <v>243</v>
      </c>
    </row>
    <row r="41" spans="1:6" ht="20.25" customHeight="1" x14ac:dyDescent="0.25">
      <c r="A41" t="str">
        <f t="shared" ref="A41:A95" si="1">C41&amp;D41&amp;E41</f>
        <v>INFRABELPedestrian fatalities2014</v>
      </c>
      <c r="B41" s="21" t="s">
        <v>54</v>
      </c>
      <c r="C41" s="21" t="s">
        <v>55</v>
      </c>
      <c r="D41" s="21" t="s">
        <v>131</v>
      </c>
      <c r="E41" s="22">
        <v>2014</v>
      </c>
      <c r="F41" s="22">
        <v>5</v>
      </c>
    </row>
    <row r="42" spans="1:6" ht="20.25" customHeight="1" x14ac:dyDescent="0.25">
      <c r="A42" t="str">
        <f t="shared" si="1"/>
        <v>INFRABELPedestrian fatalities2015</v>
      </c>
      <c r="B42" s="21" t="s">
        <v>54</v>
      </c>
      <c r="C42" s="21" t="s">
        <v>55</v>
      </c>
      <c r="D42" s="21" t="s">
        <v>131</v>
      </c>
      <c r="E42" s="22">
        <v>2015</v>
      </c>
      <c r="F42" s="22">
        <v>8</v>
      </c>
    </row>
    <row r="43" spans="1:6" ht="20.25" customHeight="1" x14ac:dyDescent="0.25">
      <c r="A43" t="str">
        <f t="shared" si="1"/>
        <v>INFRABELPRM fatalities2015</v>
      </c>
      <c r="B43" s="21" t="s">
        <v>54</v>
      </c>
      <c r="C43" s="21" t="s">
        <v>55</v>
      </c>
      <c r="D43" s="21" t="s">
        <v>132</v>
      </c>
      <c r="E43" s="22">
        <v>2015</v>
      </c>
      <c r="F43" s="22">
        <v>0</v>
      </c>
    </row>
    <row r="44" spans="1:6" ht="20.25" customHeight="1" x14ac:dyDescent="0.25">
      <c r="A44" t="str">
        <f t="shared" si="1"/>
        <v>INFRABELSenior fatalities2015</v>
      </c>
      <c r="B44" s="21" t="s">
        <v>54</v>
      </c>
      <c r="C44" s="21" t="s">
        <v>55</v>
      </c>
      <c r="D44" s="21" t="s">
        <v>133</v>
      </c>
      <c r="E44" s="22">
        <v>2015</v>
      </c>
      <c r="F44" s="22">
        <v>1</v>
      </c>
    </row>
    <row r="45" spans="1:6" ht="20.25" customHeight="1" x14ac:dyDescent="0.25">
      <c r="A45" t="str">
        <f t="shared" si="1"/>
        <v>INFRABELTotal number of accidents2014</v>
      </c>
      <c r="B45" s="21" t="s">
        <v>54</v>
      </c>
      <c r="C45" s="21" t="s">
        <v>55</v>
      </c>
      <c r="D45" s="21" t="s">
        <v>91</v>
      </c>
      <c r="E45" s="22">
        <v>2014</v>
      </c>
      <c r="F45" s="22">
        <v>47</v>
      </c>
    </row>
    <row r="46" spans="1:6" ht="20.25" customHeight="1" x14ac:dyDescent="0.25">
      <c r="A46" t="str">
        <f t="shared" si="1"/>
        <v>INFRABELTotal number of accidents2015</v>
      </c>
      <c r="B46" s="21" t="s">
        <v>54</v>
      </c>
      <c r="C46" s="21" t="s">
        <v>55</v>
      </c>
      <c r="D46" s="21" t="s">
        <v>91</v>
      </c>
      <c r="E46" s="22">
        <v>2015</v>
      </c>
      <c r="F46" s="22">
        <v>45</v>
      </c>
    </row>
    <row r="47" spans="1:6" ht="20.25" customHeight="1" x14ac:dyDescent="0.25">
      <c r="A47" t="str">
        <f t="shared" si="1"/>
        <v>INFRABELTotal number of fatalities2014</v>
      </c>
      <c r="B47" s="21" t="s">
        <v>54</v>
      </c>
      <c r="C47" s="21" t="s">
        <v>55</v>
      </c>
      <c r="D47" s="21" t="s">
        <v>109</v>
      </c>
      <c r="E47" s="22">
        <v>2014</v>
      </c>
      <c r="F47" s="22">
        <v>11</v>
      </c>
    </row>
    <row r="48" spans="1:6" ht="20.25" customHeight="1" x14ac:dyDescent="0.25">
      <c r="A48" t="str">
        <f t="shared" si="1"/>
        <v>INFRABELTotal number of fatalities2015</v>
      </c>
      <c r="B48" s="21" t="s">
        <v>54</v>
      </c>
      <c r="C48" s="21" t="s">
        <v>55</v>
      </c>
      <c r="D48" s="21" t="s">
        <v>109</v>
      </c>
      <c r="E48" s="22">
        <v>2015</v>
      </c>
      <c r="F48" s="22">
        <v>11</v>
      </c>
    </row>
    <row r="49" spans="1:6" ht="20.25" customHeight="1" x14ac:dyDescent="0.25">
      <c r="A49" t="str">
        <f t="shared" si="1"/>
        <v>INFRABELTotal number of LC2014</v>
      </c>
      <c r="B49" s="21" t="s">
        <v>54</v>
      </c>
      <c r="C49" s="21" t="s">
        <v>55</v>
      </c>
      <c r="D49" s="21" t="s">
        <v>66</v>
      </c>
      <c r="E49" s="22">
        <v>2014</v>
      </c>
      <c r="F49" s="22">
        <v>1818</v>
      </c>
    </row>
    <row r="50" spans="1:6" ht="20.25" customHeight="1" x14ac:dyDescent="0.25">
      <c r="A50" t="str">
        <f t="shared" si="1"/>
        <v>INFRABELTotal number of LC2015</v>
      </c>
      <c r="B50" s="21" t="s">
        <v>54</v>
      </c>
      <c r="C50" s="21" t="s">
        <v>55</v>
      </c>
      <c r="D50" s="21" t="s">
        <v>66</v>
      </c>
      <c r="E50" s="22">
        <v>2015</v>
      </c>
      <c r="F50" s="22">
        <v>1773</v>
      </c>
    </row>
    <row r="51" spans="1:6" ht="20.25" customHeight="1" x14ac:dyDescent="0.25">
      <c r="A51" t="str">
        <f t="shared" si="1"/>
        <v>INFRABELTrain-km2014</v>
      </c>
      <c r="B51" s="21" t="s">
        <v>54</v>
      </c>
      <c r="C51" s="21" t="s">
        <v>55</v>
      </c>
      <c r="D51" s="21" t="s">
        <v>125</v>
      </c>
      <c r="E51" s="22">
        <v>2014</v>
      </c>
      <c r="F51" s="22">
        <v>96.6</v>
      </c>
    </row>
    <row r="52" spans="1:6" ht="20.25" customHeight="1" x14ac:dyDescent="0.25">
      <c r="A52" t="str">
        <f t="shared" si="1"/>
        <v>INFRABELTrain-km2015</v>
      </c>
      <c r="B52" s="21" t="s">
        <v>54</v>
      </c>
      <c r="C52" s="21" t="s">
        <v>55</v>
      </c>
      <c r="D52" s="21" t="s">
        <v>125</v>
      </c>
      <c r="E52" s="22">
        <v>2015</v>
      </c>
      <c r="F52" s="22">
        <v>97</v>
      </c>
    </row>
    <row r="53" spans="1:6" ht="20.25" customHeight="1" x14ac:dyDescent="0.25">
      <c r="A53" t="str">
        <f t="shared" si="1"/>
        <v>NRICAccidents involving cyclists2015</v>
      </c>
      <c r="B53" s="21" t="s">
        <v>56</v>
      </c>
      <c r="C53" s="21" t="s">
        <v>57</v>
      </c>
      <c r="D53" s="21" t="s">
        <v>126</v>
      </c>
      <c r="E53" s="22">
        <v>2015</v>
      </c>
      <c r="F53" s="22">
        <v>0</v>
      </c>
    </row>
    <row r="54" spans="1:6" ht="20.25" customHeight="1" x14ac:dyDescent="0.25">
      <c r="A54" t="str">
        <f t="shared" si="1"/>
        <v>NRICAccidents involving pedestrians2015</v>
      </c>
      <c r="B54" s="21" t="s">
        <v>56</v>
      </c>
      <c r="C54" s="21" t="s">
        <v>57</v>
      </c>
      <c r="D54" s="21" t="s">
        <v>127</v>
      </c>
      <c r="E54" s="22">
        <v>2015</v>
      </c>
      <c r="F54" s="22">
        <v>0</v>
      </c>
    </row>
    <row r="55" spans="1:6" ht="20.25" customHeight="1" x14ac:dyDescent="0.25">
      <c r="A55" t="str">
        <f t="shared" si="1"/>
        <v>NRICAccidents involving PRM2015</v>
      </c>
      <c r="B55" s="21" t="s">
        <v>56</v>
      </c>
      <c r="C55" s="21" t="s">
        <v>57</v>
      </c>
      <c r="D55" s="21" t="s">
        <v>128</v>
      </c>
      <c r="E55" s="22">
        <v>2015</v>
      </c>
      <c r="F55" s="22">
        <v>0</v>
      </c>
    </row>
    <row r="56" spans="1:6" ht="20.25" customHeight="1" x14ac:dyDescent="0.25">
      <c r="A56" t="str">
        <f t="shared" si="1"/>
        <v>NRICActive LC2014</v>
      </c>
      <c r="B56" s="21" t="s">
        <v>56</v>
      </c>
      <c r="C56" s="21" t="s">
        <v>57</v>
      </c>
      <c r="D56" s="21" t="s">
        <v>123</v>
      </c>
      <c r="E56" s="22">
        <v>2014</v>
      </c>
      <c r="F56" s="22">
        <v>142</v>
      </c>
    </row>
    <row r="57" spans="1:6" ht="20.25" customHeight="1" x14ac:dyDescent="0.25">
      <c r="A57" t="str">
        <f t="shared" si="1"/>
        <v>NRICActive LC2015</v>
      </c>
      <c r="B57" s="21" t="s">
        <v>56</v>
      </c>
      <c r="C57" s="21" t="s">
        <v>57</v>
      </c>
      <c r="D57" s="21" t="s">
        <v>123</v>
      </c>
      <c r="E57" s="22">
        <v>2015</v>
      </c>
      <c r="F57" s="22">
        <v>626</v>
      </c>
    </row>
    <row r="58" spans="1:6" ht="20.25" customHeight="1" x14ac:dyDescent="0.25">
      <c r="A58" t="str">
        <f t="shared" si="1"/>
        <v>NRICCyclist fatalities2015</v>
      </c>
      <c r="B58" s="21" t="s">
        <v>56</v>
      </c>
      <c r="C58" s="21" t="s">
        <v>57</v>
      </c>
      <c r="D58" s="21" t="s">
        <v>130</v>
      </c>
      <c r="E58" s="22">
        <v>2015</v>
      </c>
      <c r="F58" s="22">
        <v>0</v>
      </c>
    </row>
    <row r="59" spans="1:6" ht="20.25" customHeight="1" x14ac:dyDescent="0.25">
      <c r="A59" t="str">
        <f t="shared" si="1"/>
        <v>NRICFatalities at active LC2015</v>
      </c>
      <c r="B59" s="21" t="s">
        <v>56</v>
      </c>
      <c r="C59" s="21" t="s">
        <v>57</v>
      </c>
      <c r="D59" s="21" t="s">
        <v>113</v>
      </c>
      <c r="E59" s="22">
        <v>2015</v>
      </c>
      <c r="F59" s="22">
        <v>2</v>
      </c>
    </row>
    <row r="60" spans="1:6" ht="20.25" customHeight="1" x14ac:dyDescent="0.25">
      <c r="A60" t="str">
        <f t="shared" si="1"/>
        <v>NRICFatalities at passive LC2015</v>
      </c>
      <c r="B60" s="21" t="s">
        <v>56</v>
      </c>
      <c r="C60" s="21" t="s">
        <v>57</v>
      </c>
      <c r="D60" s="21" t="s">
        <v>111</v>
      </c>
      <c r="E60" s="22">
        <v>2015</v>
      </c>
      <c r="F60" s="22">
        <v>0</v>
      </c>
    </row>
    <row r="61" spans="1:6" ht="20.25" customHeight="1" x14ac:dyDescent="0.25">
      <c r="A61" t="str">
        <f t="shared" si="1"/>
        <v>NRICLength of lines2014</v>
      </c>
      <c r="B61" s="21" t="s">
        <v>56</v>
      </c>
      <c r="C61" s="21" t="s">
        <v>57</v>
      </c>
      <c r="D61" s="21" t="s">
        <v>120</v>
      </c>
      <c r="E61" s="22">
        <v>2014</v>
      </c>
      <c r="F61" s="22">
        <v>6481</v>
      </c>
    </row>
    <row r="62" spans="1:6" ht="20.25" customHeight="1" x14ac:dyDescent="0.25">
      <c r="A62" t="str">
        <f t="shared" si="1"/>
        <v>NRICLength of lines2015</v>
      </c>
      <c r="B62" s="21" t="s">
        <v>56</v>
      </c>
      <c r="C62" s="21" t="s">
        <v>57</v>
      </c>
      <c r="D62" s="21" t="s">
        <v>120</v>
      </c>
      <c r="E62" s="22">
        <v>2015</v>
      </c>
      <c r="F62" s="22">
        <v>6481</v>
      </c>
    </row>
    <row r="63" spans="1:6" ht="20.25" customHeight="1" x14ac:dyDescent="0.25">
      <c r="A63" t="str">
        <f t="shared" si="1"/>
        <v>NRICPassive LC2014</v>
      </c>
      <c r="B63" s="21" t="s">
        <v>56</v>
      </c>
      <c r="C63" s="21" t="s">
        <v>57</v>
      </c>
      <c r="D63" s="21" t="s">
        <v>124</v>
      </c>
      <c r="E63" s="22">
        <v>2014</v>
      </c>
      <c r="F63" s="22">
        <v>632</v>
      </c>
    </row>
    <row r="64" spans="1:6" ht="20.25" customHeight="1" x14ac:dyDescent="0.25">
      <c r="A64" t="str">
        <f t="shared" si="1"/>
        <v>NRICPassive LC2015</v>
      </c>
      <c r="B64" s="21" t="s">
        <v>56</v>
      </c>
      <c r="C64" s="21" t="s">
        <v>57</v>
      </c>
      <c r="D64" s="21" t="s">
        <v>124</v>
      </c>
      <c r="E64" s="22">
        <v>2015</v>
      </c>
      <c r="F64" s="22">
        <v>140</v>
      </c>
    </row>
    <row r="65" spans="1:6" ht="20.25" customHeight="1" x14ac:dyDescent="0.25">
      <c r="A65" t="str">
        <f t="shared" si="1"/>
        <v>NRICPedestrian fatalities2015</v>
      </c>
      <c r="B65" s="21" t="s">
        <v>56</v>
      </c>
      <c r="C65" s="21" t="s">
        <v>57</v>
      </c>
      <c r="D65" s="21" t="s">
        <v>131</v>
      </c>
      <c r="E65" s="22">
        <v>2015</v>
      </c>
      <c r="F65" s="22">
        <v>0</v>
      </c>
    </row>
    <row r="66" spans="1:6" ht="20.25" customHeight="1" x14ac:dyDescent="0.25">
      <c r="A66" t="str">
        <f t="shared" si="1"/>
        <v>NRICPRM fatalities2015</v>
      </c>
      <c r="B66" s="21" t="s">
        <v>56</v>
      </c>
      <c r="C66" s="21" t="s">
        <v>57</v>
      </c>
      <c r="D66" s="21" t="s">
        <v>132</v>
      </c>
      <c r="E66" s="22">
        <v>2015</v>
      </c>
      <c r="F66" s="22">
        <v>0</v>
      </c>
    </row>
    <row r="67" spans="1:6" ht="20.25" customHeight="1" x14ac:dyDescent="0.25">
      <c r="A67" t="str">
        <f t="shared" si="1"/>
        <v>NRICTotal number of accidents2014</v>
      </c>
      <c r="B67" s="21" t="s">
        <v>56</v>
      </c>
      <c r="C67" s="21" t="s">
        <v>57</v>
      </c>
      <c r="D67" s="21" t="s">
        <v>91</v>
      </c>
      <c r="E67" s="22">
        <v>2014</v>
      </c>
      <c r="F67" s="22">
        <v>19</v>
      </c>
    </row>
    <row r="68" spans="1:6" ht="20.25" customHeight="1" x14ac:dyDescent="0.25">
      <c r="A68" t="str">
        <f t="shared" si="1"/>
        <v>NRICTotal number of accidents2015</v>
      </c>
      <c r="B68" s="21" t="s">
        <v>56</v>
      </c>
      <c r="C68" s="21" t="s">
        <v>57</v>
      </c>
      <c r="D68" s="21" t="s">
        <v>91</v>
      </c>
      <c r="E68" s="22">
        <v>2015</v>
      </c>
      <c r="F68" s="22">
        <v>20</v>
      </c>
    </row>
    <row r="69" spans="1:6" ht="20.25" customHeight="1" x14ac:dyDescent="0.25">
      <c r="A69" t="str">
        <f t="shared" si="1"/>
        <v>NRICTotal number of fatalities2014</v>
      </c>
      <c r="B69" s="21" t="s">
        <v>56</v>
      </c>
      <c r="C69" s="21" t="s">
        <v>57</v>
      </c>
      <c r="D69" s="21" t="s">
        <v>109</v>
      </c>
      <c r="E69" s="22">
        <v>2014</v>
      </c>
      <c r="F69" s="22">
        <v>6</v>
      </c>
    </row>
    <row r="70" spans="1:6" ht="20.25" customHeight="1" x14ac:dyDescent="0.25">
      <c r="A70" t="str">
        <f t="shared" si="1"/>
        <v>NRICTotal number of fatalities2015</v>
      </c>
      <c r="B70" s="21" t="s">
        <v>56</v>
      </c>
      <c r="C70" s="21" t="s">
        <v>57</v>
      </c>
      <c r="D70" s="21" t="s">
        <v>109</v>
      </c>
      <c r="E70" s="22">
        <v>2015</v>
      </c>
      <c r="F70" s="22">
        <v>2</v>
      </c>
    </row>
    <row r="71" spans="1:6" ht="20.25" customHeight="1" x14ac:dyDescent="0.25">
      <c r="A71" t="str">
        <f t="shared" si="1"/>
        <v>NRICTotal number of LC2014</v>
      </c>
      <c r="B71" s="21" t="s">
        <v>56</v>
      </c>
      <c r="C71" s="21" t="s">
        <v>57</v>
      </c>
      <c r="D71" s="21" t="s">
        <v>66</v>
      </c>
      <c r="E71" s="22">
        <v>2014</v>
      </c>
      <c r="F71" s="22">
        <v>774</v>
      </c>
    </row>
    <row r="72" spans="1:6" ht="20.25" customHeight="1" x14ac:dyDescent="0.25">
      <c r="A72" t="str">
        <f t="shared" si="1"/>
        <v>NRICTotal number of LC2015</v>
      </c>
      <c r="B72" s="21" t="s">
        <v>56</v>
      </c>
      <c r="C72" s="21" t="s">
        <v>57</v>
      </c>
      <c r="D72" s="21" t="s">
        <v>66</v>
      </c>
      <c r="E72" s="22">
        <v>2015</v>
      </c>
      <c r="F72" s="22">
        <v>766</v>
      </c>
    </row>
    <row r="73" spans="1:6" ht="20.25" customHeight="1" x14ac:dyDescent="0.25">
      <c r="A73" t="str">
        <f t="shared" si="1"/>
        <v>NRICTrain-km2014</v>
      </c>
      <c r="B73" s="21" t="s">
        <v>56</v>
      </c>
      <c r="C73" s="21" t="s">
        <v>57</v>
      </c>
      <c r="D73" s="21" t="s">
        <v>125</v>
      </c>
      <c r="E73" s="22">
        <v>2014</v>
      </c>
      <c r="F73" s="22">
        <v>28.8</v>
      </c>
    </row>
    <row r="74" spans="1:6" ht="20.25" customHeight="1" x14ac:dyDescent="0.25">
      <c r="A74" t="str">
        <f t="shared" si="1"/>
        <v>NRICTrain-km2015</v>
      </c>
      <c r="B74" s="21" t="s">
        <v>56</v>
      </c>
      <c r="C74" s="21" t="s">
        <v>57</v>
      </c>
      <c r="D74" s="21" t="s">
        <v>125</v>
      </c>
      <c r="E74" s="22">
        <v>2015</v>
      </c>
      <c r="F74" s="22">
        <v>30.15</v>
      </c>
    </row>
    <row r="75" spans="1:6" ht="20.25" customHeight="1" x14ac:dyDescent="0.25">
      <c r="A75" t="str">
        <f t="shared" si="1"/>
        <v>CANADAAccidents at active LC2014</v>
      </c>
      <c r="B75" s="21" t="s">
        <v>52</v>
      </c>
      <c r="C75" s="21" t="s">
        <v>53</v>
      </c>
      <c r="D75" s="21" t="s">
        <v>110</v>
      </c>
      <c r="E75" s="22">
        <v>2014</v>
      </c>
      <c r="F75" s="22">
        <v>93</v>
      </c>
    </row>
    <row r="76" spans="1:6" ht="20.25" customHeight="1" x14ac:dyDescent="0.25">
      <c r="A76" t="str">
        <f t="shared" si="1"/>
        <v>CANADAAccidents at passive LC2014</v>
      </c>
      <c r="B76" s="21" t="s">
        <v>52</v>
      </c>
      <c r="C76" s="21" t="s">
        <v>53</v>
      </c>
      <c r="D76" s="21" t="s">
        <v>108</v>
      </c>
      <c r="E76" s="22">
        <v>2014</v>
      </c>
      <c r="F76" s="22">
        <v>87</v>
      </c>
    </row>
    <row r="77" spans="1:6" ht="20.25" customHeight="1" x14ac:dyDescent="0.25">
      <c r="A77" t="str">
        <f t="shared" si="1"/>
        <v>CANADAActive LC2014</v>
      </c>
      <c r="B77" s="21" t="s">
        <v>52</v>
      </c>
      <c r="C77" s="21" t="s">
        <v>53</v>
      </c>
      <c r="D77" s="21" t="s">
        <v>123</v>
      </c>
      <c r="E77" s="22">
        <v>2014</v>
      </c>
      <c r="F77" s="22">
        <v>20000</v>
      </c>
    </row>
    <row r="78" spans="1:6" ht="20.25" customHeight="1" x14ac:dyDescent="0.25">
      <c r="A78" t="str">
        <f t="shared" si="1"/>
        <v>CANADAFatalities at active LC2014</v>
      </c>
      <c r="B78" s="21" t="s">
        <v>52</v>
      </c>
      <c r="C78" s="21" t="s">
        <v>53</v>
      </c>
      <c r="D78" s="21" t="s">
        <v>113</v>
      </c>
      <c r="E78" s="22">
        <v>2014</v>
      </c>
      <c r="F78" s="22">
        <v>3</v>
      </c>
    </row>
    <row r="79" spans="1:6" ht="20.25" customHeight="1" x14ac:dyDescent="0.25">
      <c r="A79" t="str">
        <f t="shared" si="1"/>
        <v>CANADAFatalities at passive LC2014</v>
      </c>
      <c r="B79" s="21" t="s">
        <v>52</v>
      </c>
      <c r="C79" s="21" t="s">
        <v>53</v>
      </c>
      <c r="D79" s="21" t="s">
        <v>111</v>
      </c>
      <c r="E79" s="22">
        <v>2014</v>
      </c>
      <c r="F79" s="22">
        <v>18</v>
      </c>
    </row>
    <row r="80" spans="1:6" ht="20.25" customHeight="1" x14ac:dyDescent="0.25">
      <c r="A80" t="str">
        <f t="shared" si="1"/>
        <v>CANADALength of lines2014</v>
      </c>
      <c r="B80" s="21" t="s">
        <v>52</v>
      </c>
      <c r="C80" s="21" t="s">
        <v>53</v>
      </c>
      <c r="D80" s="21" t="s">
        <v>120</v>
      </c>
      <c r="E80" s="22">
        <v>2014</v>
      </c>
      <c r="F80" s="22">
        <v>43887</v>
      </c>
    </row>
    <row r="81" spans="1:6" ht="20.25" customHeight="1" x14ac:dyDescent="0.25">
      <c r="A81" t="str">
        <f t="shared" si="1"/>
        <v>CANADAPassive LC2014</v>
      </c>
      <c r="B81" s="21" t="s">
        <v>52</v>
      </c>
      <c r="C81" s="21" t="s">
        <v>53</v>
      </c>
      <c r="D81" s="21" t="s">
        <v>124</v>
      </c>
      <c r="E81" s="22">
        <v>2014</v>
      </c>
      <c r="F81" s="22">
        <v>17000</v>
      </c>
    </row>
    <row r="82" spans="1:6" ht="20.25" customHeight="1" x14ac:dyDescent="0.25">
      <c r="A82" t="str">
        <f t="shared" si="1"/>
        <v>CANADATotal number of accidents2014</v>
      </c>
      <c r="B82" s="21" t="s">
        <v>52</v>
      </c>
      <c r="C82" s="21" t="s">
        <v>53</v>
      </c>
      <c r="D82" s="21" t="s">
        <v>91</v>
      </c>
      <c r="E82" s="22">
        <v>2014</v>
      </c>
      <c r="F82" s="22">
        <v>180</v>
      </c>
    </row>
    <row r="83" spans="1:6" ht="20.25" customHeight="1" x14ac:dyDescent="0.25">
      <c r="A83" t="str">
        <f t="shared" si="1"/>
        <v>CANADATotal number of fatalities2014</v>
      </c>
      <c r="B83" s="21" t="s">
        <v>52</v>
      </c>
      <c r="C83" s="21" t="s">
        <v>53</v>
      </c>
      <c r="D83" s="21" t="s">
        <v>109</v>
      </c>
      <c r="E83" s="22">
        <v>2014</v>
      </c>
      <c r="F83" s="22">
        <v>21</v>
      </c>
    </row>
    <row r="84" spans="1:6" ht="20.25" customHeight="1" x14ac:dyDescent="0.25">
      <c r="A84" t="str">
        <f t="shared" si="1"/>
        <v>CANADATotal number of LC2014</v>
      </c>
      <c r="B84" s="21" t="s">
        <v>52</v>
      </c>
      <c r="C84" s="21" t="s">
        <v>53</v>
      </c>
      <c r="D84" s="21" t="s">
        <v>66</v>
      </c>
      <c r="E84" s="22">
        <v>2014</v>
      </c>
      <c r="F84" s="22">
        <v>37000</v>
      </c>
    </row>
    <row r="85" spans="1:6" ht="20.25" customHeight="1" x14ac:dyDescent="0.25">
      <c r="A85" t="str">
        <f t="shared" si="1"/>
        <v>CANADATrain-km2014</v>
      </c>
      <c r="B85" s="21" t="s">
        <v>52</v>
      </c>
      <c r="C85" s="21" t="s">
        <v>53</v>
      </c>
      <c r="D85" s="21" t="s">
        <v>125</v>
      </c>
      <c r="E85" s="22">
        <v>2014</v>
      </c>
      <c r="F85" s="22">
        <v>125</v>
      </c>
    </row>
    <row r="86" spans="1:6" ht="20.25" customHeight="1" x14ac:dyDescent="0.25">
      <c r="A86" t="str">
        <f t="shared" si="1"/>
        <v>FOTAccidents at active LC2014</v>
      </c>
      <c r="B86" s="21" t="s">
        <v>69</v>
      </c>
      <c r="C86" s="21" t="s">
        <v>70</v>
      </c>
      <c r="D86" s="21" t="s">
        <v>110</v>
      </c>
      <c r="E86" s="22">
        <v>2014</v>
      </c>
      <c r="F86" s="22">
        <v>87</v>
      </c>
    </row>
    <row r="87" spans="1:6" ht="20.25" customHeight="1" x14ac:dyDescent="0.25">
      <c r="A87" t="str">
        <f t="shared" si="1"/>
        <v>FOTAccidents at active LC2015</v>
      </c>
      <c r="B87" s="21" t="s">
        <v>69</v>
      </c>
      <c r="C87" s="21" t="s">
        <v>70</v>
      </c>
      <c r="D87" s="21" t="s">
        <v>110</v>
      </c>
      <c r="E87" s="22">
        <v>2015</v>
      </c>
      <c r="F87" s="22">
        <v>54</v>
      </c>
    </row>
    <row r="88" spans="1:6" ht="20.25" customHeight="1" x14ac:dyDescent="0.25">
      <c r="A88" t="str">
        <f t="shared" si="1"/>
        <v>FOTAccidents at passive LC2014</v>
      </c>
      <c r="B88" s="21" t="s">
        <v>69</v>
      </c>
      <c r="C88" s="21" t="s">
        <v>70</v>
      </c>
      <c r="D88" s="21" t="s">
        <v>108</v>
      </c>
      <c r="E88" s="22">
        <v>2014</v>
      </c>
      <c r="F88" s="22">
        <v>24</v>
      </c>
    </row>
    <row r="89" spans="1:6" ht="20.25" customHeight="1" x14ac:dyDescent="0.25">
      <c r="A89" t="str">
        <f t="shared" si="1"/>
        <v>FOTAccidents at passive LC2015</v>
      </c>
      <c r="B89" s="21" t="s">
        <v>69</v>
      </c>
      <c r="C89" s="21" t="s">
        <v>70</v>
      </c>
      <c r="D89" s="21" t="s">
        <v>108</v>
      </c>
      <c r="E89" s="22">
        <v>2015</v>
      </c>
      <c r="F89" s="22">
        <v>13</v>
      </c>
    </row>
    <row r="90" spans="1:6" ht="20.25" customHeight="1" x14ac:dyDescent="0.25">
      <c r="A90" t="str">
        <f t="shared" si="1"/>
        <v>FOTAccidents involving cyclists2015</v>
      </c>
      <c r="B90" s="21" t="s">
        <v>69</v>
      </c>
      <c r="C90" s="21" t="s">
        <v>70</v>
      </c>
      <c r="D90" s="21" t="s">
        <v>126</v>
      </c>
      <c r="E90" s="22">
        <v>2015</v>
      </c>
      <c r="F90" s="23"/>
    </row>
    <row r="91" spans="1:6" ht="20.25" customHeight="1" x14ac:dyDescent="0.25">
      <c r="A91" t="str">
        <f t="shared" si="1"/>
        <v>FOTAccidents involving pedestrians2015</v>
      </c>
      <c r="B91" s="21" t="s">
        <v>69</v>
      </c>
      <c r="C91" s="21" t="s">
        <v>70</v>
      </c>
      <c r="D91" s="21" t="s">
        <v>127</v>
      </c>
      <c r="E91" s="22">
        <v>2015</v>
      </c>
      <c r="F91" s="22">
        <v>44</v>
      </c>
    </row>
    <row r="92" spans="1:6" ht="20.25" customHeight="1" x14ac:dyDescent="0.25">
      <c r="A92" t="str">
        <f t="shared" si="1"/>
        <v>FOTAccidents involving PRM2015</v>
      </c>
      <c r="B92" s="21" t="s">
        <v>69</v>
      </c>
      <c r="C92" s="21" t="s">
        <v>70</v>
      </c>
      <c r="D92" s="21" t="s">
        <v>128</v>
      </c>
      <c r="E92" s="22">
        <v>2015</v>
      </c>
      <c r="F92" s="23"/>
    </row>
    <row r="93" spans="1:6" ht="20.25" customHeight="1" x14ac:dyDescent="0.25">
      <c r="A93" t="str">
        <f t="shared" si="1"/>
        <v>FOTAccidents involving seniors2015</v>
      </c>
      <c r="B93" s="21" t="s">
        <v>69</v>
      </c>
      <c r="C93" s="21" t="s">
        <v>70</v>
      </c>
      <c r="D93" s="21" t="s">
        <v>129</v>
      </c>
      <c r="E93" s="22">
        <v>2015</v>
      </c>
      <c r="F93" s="23"/>
    </row>
    <row r="94" spans="1:6" ht="20.25" customHeight="1" x14ac:dyDescent="0.25">
      <c r="A94" t="str">
        <f t="shared" si="1"/>
        <v>FOTActive LC2014</v>
      </c>
      <c r="B94" s="21" t="s">
        <v>69</v>
      </c>
      <c r="C94" s="21" t="s">
        <v>70</v>
      </c>
      <c r="D94" s="21" t="s">
        <v>123</v>
      </c>
      <c r="E94" s="22">
        <v>2014</v>
      </c>
      <c r="F94" s="22">
        <v>1962</v>
      </c>
    </row>
    <row r="95" spans="1:6" ht="20.25" customHeight="1" x14ac:dyDescent="0.25">
      <c r="A95" t="str">
        <f t="shared" si="1"/>
        <v>FOTActive LC2015</v>
      </c>
      <c r="B95" s="21" t="s">
        <v>69</v>
      </c>
      <c r="C95" s="21" t="s">
        <v>70</v>
      </c>
      <c r="D95" s="21" t="s">
        <v>123</v>
      </c>
      <c r="E95" s="22">
        <v>2015</v>
      </c>
      <c r="F95" s="22">
        <v>3400</v>
      </c>
    </row>
    <row r="96" spans="1:6" ht="20.25" customHeight="1" x14ac:dyDescent="0.25">
      <c r="A96" t="str">
        <f t="shared" ref="A96:A152" si="2">C96&amp;D96&amp;E96</f>
        <v>FOTCyclist fatalities2015</v>
      </c>
      <c r="B96" s="21" t="s">
        <v>69</v>
      </c>
      <c r="C96" s="21" t="s">
        <v>70</v>
      </c>
      <c r="D96" s="21" t="s">
        <v>130</v>
      </c>
      <c r="E96" s="22">
        <v>2015</v>
      </c>
      <c r="F96" s="22">
        <v>0</v>
      </c>
    </row>
    <row r="97" spans="1:6" ht="20.25" customHeight="1" x14ac:dyDescent="0.25">
      <c r="A97" t="str">
        <f t="shared" si="2"/>
        <v>FOTFatalities at active LC2014</v>
      </c>
      <c r="B97" s="21" t="s">
        <v>69</v>
      </c>
      <c r="C97" s="21" t="s">
        <v>70</v>
      </c>
      <c r="D97" s="21" t="s">
        <v>113</v>
      </c>
      <c r="E97" s="22">
        <v>2014</v>
      </c>
      <c r="F97" s="23"/>
    </row>
    <row r="98" spans="1:6" ht="20.25" customHeight="1" x14ac:dyDescent="0.25">
      <c r="A98" t="str">
        <f t="shared" si="2"/>
        <v>FOTFatalities at active LC2015</v>
      </c>
      <c r="B98" s="21" t="s">
        <v>69</v>
      </c>
      <c r="C98" s="21" t="s">
        <v>70</v>
      </c>
      <c r="D98" s="21" t="s">
        <v>113</v>
      </c>
      <c r="E98" s="22">
        <v>2015</v>
      </c>
      <c r="F98" s="23"/>
    </row>
    <row r="99" spans="1:6" ht="20.25" customHeight="1" x14ac:dyDescent="0.25">
      <c r="A99" t="str">
        <f t="shared" si="2"/>
        <v>FOTFatalities at passive LC2014</v>
      </c>
      <c r="B99" s="21" t="s">
        <v>69</v>
      </c>
      <c r="C99" s="21" t="s">
        <v>70</v>
      </c>
      <c r="D99" s="21" t="s">
        <v>111</v>
      </c>
      <c r="E99" s="22">
        <v>2014</v>
      </c>
      <c r="F99" s="23"/>
    </row>
    <row r="100" spans="1:6" ht="20.25" customHeight="1" x14ac:dyDescent="0.25">
      <c r="A100" t="str">
        <f t="shared" si="2"/>
        <v>FOTFatalities at passive LC2015</v>
      </c>
      <c r="B100" s="21" t="s">
        <v>69</v>
      </c>
      <c r="C100" s="21" t="s">
        <v>70</v>
      </c>
      <c r="D100" s="21" t="s">
        <v>111</v>
      </c>
      <c r="E100" s="22">
        <v>2015</v>
      </c>
      <c r="F100" s="23"/>
    </row>
    <row r="101" spans="1:6" ht="20.25" customHeight="1" x14ac:dyDescent="0.25">
      <c r="A101" t="str">
        <f t="shared" si="2"/>
        <v>FOTLength of lines2014</v>
      </c>
      <c r="B101" s="21" t="s">
        <v>69</v>
      </c>
      <c r="C101" s="21" t="s">
        <v>70</v>
      </c>
      <c r="D101" s="21" t="s">
        <v>120</v>
      </c>
      <c r="E101" s="22">
        <v>2014</v>
      </c>
      <c r="F101" s="22">
        <v>5200</v>
      </c>
    </row>
    <row r="102" spans="1:6" ht="20.25" customHeight="1" x14ac:dyDescent="0.25">
      <c r="A102" t="str">
        <f t="shared" si="2"/>
        <v>FOTLength of lines2015</v>
      </c>
      <c r="B102" s="21" t="s">
        <v>69</v>
      </c>
      <c r="C102" s="21" t="s">
        <v>70</v>
      </c>
      <c r="D102" s="21" t="s">
        <v>120</v>
      </c>
      <c r="E102" s="22">
        <v>2015</v>
      </c>
      <c r="F102" s="22">
        <v>5200</v>
      </c>
    </row>
    <row r="103" spans="1:6" ht="20.25" customHeight="1" x14ac:dyDescent="0.25">
      <c r="A103" t="str">
        <f t="shared" si="2"/>
        <v>FOTPassive LC2014</v>
      </c>
      <c r="B103" s="21" t="s">
        <v>69</v>
      </c>
      <c r="C103" s="21" t="s">
        <v>70</v>
      </c>
      <c r="D103" s="21" t="s">
        <v>124</v>
      </c>
      <c r="E103" s="22">
        <v>2014</v>
      </c>
      <c r="F103" s="22">
        <v>2819</v>
      </c>
    </row>
    <row r="104" spans="1:6" ht="20.25" customHeight="1" x14ac:dyDescent="0.25">
      <c r="A104" t="str">
        <f t="shared" si="2"/>
        <v>FOTPassive LC2015</v>
      </c>
      <c r="B104" s="21" t="s">
        <v>69</v>
      </c>
      <c r="C104" s="21" t="s">
        <v>70</v>
      </c>
      <c r="D104" s="21" t="s">
        <v>124</v>
      </c>
      <c r="E104" s="22">
        <v>2015</v>
      </c>
      <c r="F104" s="22">
        <v>1010</v>
      </c>
    </row>
    <row r="105" spans="1:6" ht="20.25" customHeight="1" x14ac:dyDescent="0.25">
      <c r="A105" t="str">
        <f t="shared" si="2"/>
        <v>FOTPedestrian fatalities2015</v>
      </c>
      <c r="B105" s="21" t="s">
        <v>69</v>
      </c>
      <c r="C105" s="21" t="s">
        <v>70</v>
      </c>
      <c r="D105" s="21" t="s">
        <v>131</v>
      </c>
      <c r="E105" s="22">
        <v>2015</v>
      </c>
      <c r="F105" s="22">
        <v>6</v>
      </c>
    </row>
    <row r="106" spans="1:6" ht="20.25" customHeight="1" x14ac:dyDescent="0.25">
      <c r="A106" t="str">
        <f t="shared" si="2"/>
        <v>FOTPRM fatalities2015</v>
      </c>
      <c r="B106" s="21" t="s">
        <v>69</v>
      </c>
      <c r="C106" s="21" t="s">
        <v>70</v>
      </c>
      <c r="D106" s="21" t="s">
        <v>132</v>
      </c>
      <c r="E106" s="22">
        <v>2015</v>
      </c>
      <c r="F106" s="22">
        <v>0</v>
      </c>
    </row>
    <row r="107" spans="1:6" ht="20.25" customHeight="1" x14ac:dyDescent="0.25">
      <c r="A107" t="str">
        <f t="shared" si="2"/>
        <v>FOTSenior fatalities2015</v>
      </c>
      <c r="B107" s="21" t="s">
        <v>69</v>
      </c>
      <c r="C107" s="21" t="s">
        <v>70</v>
      </c>
      <c r="D107" s="21" t="s">
        <v>133</v>
      </c>
      <c r="E107" s="22">
        <v>2015</v>
      </c>
      <c r="F107" s="22">
        <v>2</v>
      </c>
    </row>
    <row r="108" spans="1:6" ht="20.25" customHeight="1" x14ac:dyDescent="0.25">
      <c r="A108" t="str">
        <f t="shared" si="2"/>
        <v>FOTTotal number of accidents2014</v>
      </c>
      <c r="B108" s="21" t="s">
        <v>69</v>
      </c>
      <c r="C108" s="21" t="s">
        <v>70</v>
      </c>
      <c r="D108" s="21" t="s">
        <v>91</v>
      </c>
      <c r="E108" s="22">
        <v>2014</v>
      </c>
      <c r="F108" s="22">
        <v>105</v>
      </c>
    </row>
    <row r="109" spans="1:6" ht="20.25" customHeight="1" x14ac:dyDescent="0.25">
      <c r="A109" t="str">
        <f t="shared" si="2"/>
        <v>FOTTotal number of accidents2015</v>
      </c>
      <c r="B109" s="21" t="s">
        <v>69</v>
      </c>
      <c r="C109" s="21" t="s">
        <v>70</v>
      </c>
      <c r="D109" s="21" t="s">
        <v>91</v>
      </c>
      <c r="E109" s="22">
        <v>2015</v>
      </c>
      <c r="F109" s="22">
        <v>67</v>
      </c>
    </row>
    <row r="110" spans="1:6" ht="20.25" customHeight="1" x14ac:dyDescent="0.25">
      <c r="A110" t="str">
        <f t="shared" si="2"/>
        <v>FOTTotal number of fatalities2014</v>
      </c>
      <c r="B110" s="21" t="s">
        <v>69</v>
      </c>
      <c r="C110" s="21" t="s">
        <v>70</v>
      </c>
      <c r="D110" s="21" t="s">
        <v>109</v>
      </c>
      <c r="E110" s="22">
        <v>2014</v>
      </c>
      <c r="F110" s="22">
        <v>7</v>
      </c>
    </row>
    <row r="111" spans="1:6" ht="20.25" customHeight="1" x14ac:dyDescent="0.25">
      <c r="A111" t="str">
        <f t="shared" si="2"/>
        <v>FOTTotal number of fatalities2015</v>
      </c>
      <c r="B111" s="21" t="s">
        <v>69</v>
      </c>
      <c r="C111" s="21" t="s">
        <v>70</v>
      </c>
      <c r="D111" s="21" t="s">
        <v>109</v>
      </c>
      <c r="E111" s="22">
        <v>2015</v>
      </c>
      <c r="F111" s="22">
        <v>6</v>
      </c>
    </row>
    <row r="112" spans="1:6" ht="20.25" customHeight="1" x14ac:dyDescent="0.25">
      <c r="A112" t="str">
        <f t="shared" si="2"/>
        <v>FOTTotal number of LC2014</v>
      </c>
      <c r="B112" s="21" t="s">
        <v>69</v>
      </c>
      <c r="C112" s="21" t="s">
        <v>70</v>
      </c>
      <c r="D112" s="21" t="s">
        <v>66</v>
      </c>
      <c r="E112" s="22">
        <v>2014</v>
      </c>
      <c r="F112" s="22">
        <v>4781</v>
      </c>
    </row>
    <row r="113" spans="1:6" ht="20.25" customHeight="1" x14ac:dyDescent="0.25">
      <c r="A113" t="str">
        <f t="shared" si="2"/>
        <v>FOTTotal number of LC2015</v>
      </c>
      <c r="B113" s="21" t="s">
        <v>69</v>
      </c>
      <c r="C113" s="21" t="s">
        <v>70</v>
      </c>
      <c r="D113" s="21" t="s">
        <v>66</v>
      </c>
      <c r="E113" s="22">
        <v>2015</v>
      </c>
      <c r="F113" s="22">
        <v>4410</v>
      </c>
    </row>
    <row r="114" spans="1:6" ht="20.25" customHeight="1" x14ac:dyDescent="0.25">
      <c r="A114" t="str">
        <f t="shared" si="2"/>
        <v>FOTTrain-km2014</v>
      </c>
      <c r="B114" s="21" t="s">
        <v>69</v>
      </c>
      <c r="C114" s="21" t="s">
        <v>70</v>
      </c>
      <c r="D114" s="21" t="s">
        <v>125</v>
      </c>
      <c r="E114" s="22">
        <v>2014</v>
      </c>
      <c r="F114" s="22">
        <v>19.399999999999999</v>
      </c>
    </row>
    <row r="115" spans="1:6" ht="20.25" customHeight="1" x14ac:dyDescent="0.25">
      <c r="A115" t="str">
        <f t="shared" si="2"/>
        <v>FOTTrain-km2015</v>
      </c>
      <c r="B115" s="21" t="s">
        <v>69</v>
      </c>
      <c r="C115" s="21" t="s">
        <v>70</v>
      </c>
      <c r="D115" s="21" t="s">
        <v>125</v>
      </c>
      <c r="E115" s="22">
        <v>2015</v>
      </c>
      <c r="F115" s="22">
        <v>214</v>
      </c>
    </row>
    <row r="116" spans="1:6" ht="20.25" customHeight="1" x14ac:dyDescent="0.25">
      <c r="A116" t="str">
        <f t="shared" si="2"/>
        <v>SZDCAccidents at active LC2015</v>
      </c>
      <c r="B116" s="21" t="s">
        <v>134</v>
      </c>
      <c r="C116" s="21" t="s">
        <v>135</v>
      </c>
      <c r="D116" s="21" t="s">
        <v>110</v>
      </c>
      <c r="E116" s="22">
        <v>2015</v>
      </c>
      <c r="F116" s="22">
        <v>91</v>
      </c>
    </row>
    <row r="117" spans="1:6" ht="20.25" customHeight="1" x14ac:dyDescent="0.25">
      <c r="A117" t="str">
        <f t="shared" si="2"/>
        <v>SZDCAccidents at passive LC2015</v>
      </c>
      <c r="B117" s="21" t="s">
        <v>134</v>
      </c>
      <c r="C117" s="21" t="s">
        <v>135</v>
      </c>
      <c r="D117" s="21" t="s">
        <v>108</v>
      </c>
      <c r="E117" s="22">
        <v>2015</v>
      </c>
      <c r="F117" s="22">
        <v>63</v>
      </c>
    </row>
    <row r="118" spans="1:6" ht="20.25" customHeight="1" x14ac:dyDescent="0.25">
      <c r="A118" t="str">
        <f t="shared" si="2"/>
        <v>SZDCAccidents involving cyclists2015</v>
      </c>
      <c r="B118" s="21" t="s">
        <v>134</v>
      </c>
      <c r="C118" s="21" t="s">
        <v>135</v>
      </c>
      <c r="D118" s="21" t="s">
        <v>126</v>
      </c>
      <c r="E118" s="22">
        <v>2015</v>
      </c>
      <c r="F118" s="22">
        <v>6</v>
      </c>
    </row>
    <row r="119" spans="1:6" ht="20.25" customHeight="1" x14ac:dyDescent="0.25">
      <c r="A119" t="str">
        <f t="shared" si="2"/>
        <v>SZDCAccidents involving pedestrians2015</v>
      </c>
      <c r="B119" s="21" t="s">
        <v>134</v>
      </c>
      <c r="C119" s="21" t="s">
        <v>135</v>
      </c>
      <c r="D119" s="21" t="s">
        <v>127</v>
      </c>
      <c r="E119" s="22">
        <v>2015</v>
      </c>
      <c r="F119" s="22">
        <v>5</v>
      </c>
    </row>
    <row r="120" spans="1:6" ht="20.25" customHeight="1" x14ac:dyDescent="0.25">
      <c r="A120" t="str">
        <f t="shared" si="2"/>
        <v>SZDCAccidents involving PRM2015</v>
      </c>
      <c r="B120" s="21" t="s">
        <v>134</v>
      </c>
      <c r="C120" s="21" t="s">
        <v>135</v>
      </c>
      <c r="D120" s="21" t="s">
        <v>128</v>
      </c>
      <c r="E120" s="22">
        <v>2015</v>
      </c>
      <c r="F120" s="22">
        <v>0</v>
      </c>
    </row>
    <row r="121" spans="1:6" ht="20.25" customHeight="1" x14ac:dyDescent="0.25">
      <c r="A121" t="str">
        <f t="shared" si="2"/>
        <v>SZDCAccidents involving seniors2015</v>
      </c>
      <c r="B121" s="21" t="s">
        <v>134</v>
      </c>
      <c r="C121" s="21" t="s">
        <v>135</v>
      </c>
      <c r="D121" s="21" t="s">
        <v>129</v>
      </c>
      <c r="E121" s="22">
        <v>2015</v>
      </c>
      <c r="F121" s="22">
        <v>19</v>
      </c>
    </row>
    <row r="122" spans="1:6" ht="20.25" customHeight="1" x14ac:dyDescent="0.25">
      <c r="A122" t="str">
        <f t="shared" si="2"/>
        <v>SZDCActive LC2015</v>
      </c>
      <c r="B122" s="21" t="s">
        <v>134</v>
      </c>
      <c r="C122" s="21" t="s">
        <v>135</v>
      </c>
      <c r="D122" s="21" t="s">
        <v>123</v>
      </c>
      <c r="E122" s="22">
        <v>2015</v>
      </c>
      <c r="F122" s="22">
        <v>3872</v>
      </c>
    </row>
    <row r="123" spans="1:6" ht="20.25" customHeight="1" x14ac:dyDescent="0.25">
      <c r="A123" t="str">
        <f t="shared" si="2"/>
        <v>SZDCCyclist fatalities2015</v>
      </c>
      <c r="B123" s="21" t="s">
        <v>134</v>
      </c>
      <c r="C123" s="21" t="s">
        <v>135</v>
      </c>
      <c r="D123" s="21" t="s">
        <v>130</v>
      </c>
      <c r="E123" s="22">
        <v>2015</v>
      </c>
      <c r="F123" s="22">
        <v>4</v>
      </c>
    </row>
    <row r="124" spans="1:6" ht="20.25" customHeight="1" x14ac:dyDescent="0.25">
      <c r="A124" t="str">
        <f t="shared" si="2"/>
        <v>SZDCFatalities at active LC2015</v>
      </c>
      <c r="B124" s="21" t="s">
        <v>134</v>
      </c>
      <c r="C124" s="21" t="s">
        <v>135</v>
      </c>
      <c r="D124" s="21" t="s">
        <v>113</v>
      </c>
      <c r="E124" s="22">
        <v>2015</v>
      </c>
      <c r="F124" s="22">
        <v>12</v>
      </c>
    </row>
    <row r="125" spans="1:6" ht="20.25" customHeight="1" x14ac:dyDescent="0.25">
      <c r="A125" t="str">
        <f t="shared" si="2"/>
        <v>SZDCFatalities at passive LC2015</v>
      </c>
      <c r="B125" s="21" t="s">
        <v>134</v>
      </c>
      <c r="C125" s="21" t="s">
        <v>135</v>
      </c>
      <c r="D125" s="21" t="s">
        <v>111</v>
      </c>
      <c r="E125" s="22">
        <v>2015</v>
      </c>
      <c r="F125" s="22">
        <v>6</v>
      </c>
    </row>
    <row r="126" spans="1:6" ht="20.25" customHeight="1" x14ac:dyDescent="0.25">
      <c r="A126" t="str">
        <f t="shared" si="2"/>
        <v>SZDCLength of lines2015</v>
      </c>
      <c r="B126" s="21" t="s">
        <v>134</v>
      </c>
      <c r="C126" s="21" t="s">
        <v>135</v>
      </c>
      <c r="D126" s="21" t="s">
        <v>120</v>
      </c>
      <c r="E126" s="22">
        <v>2015</v>
      </c>
      <c r="F126" s="22">
        <v>9467</v>
      </c>
    </row>
    <row r="127" spans="1:6" ht="20.25" customHeight="1" x14ac:dyDescent="0.25">
      <c r="A127" t="str">
        <f t="shared" si="2"/>
        <v>SZDCPassive LC2015</v>
      </c>
      <c r="B127" s="21" t="s">
        <v>134</v>
      </c>
      <c r="C127" s="21" t="s">
        <v>135</v>
      </c>
      <c r="D127" s="21" t="s">
        <v>124</v>
      </c>
      <c r="E127" s="22">
        <v>2015</v>
      </c>
      <c r="F127" s="22">
        <v>4097</v>
      </c>
    </row>
    <row r="128" spans="1:6" ht="20.25" customHeight="1" x14ac:dyDescent="0.25">
      <c r="A128" t="str">
        <f t="shared" si="2"/>
        <v>SZDCPedestrian fatalities2015</v>
      </c>
      <c r="B128" s="21" t="s">
        <v>134</v>
      </c>
      <c r="C128" s="21" t="s">
        <v>135</v>
      </c>
      <c r="D128" s="21" t="s">
        <v>131</v>
      </c>
      <c r="E128" s="22">
        <v>2015</v>
      </c>
      <c r="F128" s="22">
        <v>0</v>
      </c>
    </row>
    <row r="129" spans="1:6" ht="20.25" customHeight="1" x14ac:dyDescent="0.25">
      <c r="A129" t="str">
        <f t="shared" si="2"/>
        <v>SZDCPRM fatalities2015</v>
      </c>
      <c r="B129" s="21" t="s">
        <v>134</v>
      </c>
      <c r="C129" s="21" t="s">
        <v>135</v>
      </c>
      <c r="D129" s="21" t="s">
        <v>132</v>
      </c>
      <c r="E129" s="22">
        <v>2015</v>
      </c>
      <c r="F129" s="22">
        <v>0</v>
      </c>
    </row>
    <row r="130" spans="1:6" ht="20.25" customHeight="1" x14ac:dyDescent="0.25">
      <c r="A130" t="str">
        <f t="shared" si="2"/>
        <v>SZDCSenior fatalities2015</v>
      </c>
      <c r="B130" s="21" t="s">
        <v>134</v>
      </c>
      <c r="C130" s="21" t="s">
        <v>135</v>
      </c>
      <c r="D130" s="21" t="s">
        <v>133</v>
      </c>
      <c r="E130" s="22">
        <v>2015</v>
      </c>
      <c r="F130" s="22">
        <v>0</v>
      </c>
    </row>
    <row r="131" spans="1:6" ht="20.25" customHeight="1" x14ac:dyDescent="0.25">
      <c r="A131" t="str">
        <f t="shared" si="2"/>
        <v>SZDCTotal number of accidents2015</v>
      </c>
      <c r="B131" s="21" t="s">
        <v>134</v>
      </c>
      <c r="C131" s="21" t="s">
        <v>135</v>
      </c>
      <c r="D131" s="21" t="s">
        <v>91</v>
      </c>
      <c r="E131" s="22">
        <v>2015</v>
      </c>
      <c r="F131" s="22">
        <v>154</v>
      </c>
    </row>
    <row r="132" spans="1:6" ht="20.25" customHeight="1" x14ac:dyDescent="0.25">
      <c r="A132" t="str">
        <f t="shared" si="2"/>
        <v>SZDCTotal number of fatalities2015</v>
      </c>
      <c r="B132" s="21" t="s">
        <v>134</v>
      </c>
      <c r="C132" s="21" t="s">
        <v>135</v>
      </c>
      <c r="D132" s="21" t="s">
        <v>109</v>
      </c>
      <c r="E132" s="22">
        <v>2015</v>
      </c>
      <c r="F132" s="22">
        <v>18</v>
      </c>
    </row>
    <row r="133" spans="1:6" ht="20.25" customHeight="1" x14ac:dyDescent="0.25">
      <c r="A133" t="str">
        <f t="shared" si="2"/>
        <v>SZDCTotal number of LC2015</v>
      </c>
      <c r="B133" s="21" t="s">
        <v>134</v>
      </c>
      <c r="C133" s="21" t="s">
        <v>135</v>
      </c>
      <c r="D133" s="21" t="s">
        <v>66</v>
      </c>
      <c r="E133" s="22">
        <v>2015</v>
      </c>
      <c r="F133" s="22">
        <v>7969</v>
      </c>
    </row>
    <row r="134" spans="1:6" ht="20.25" customHeight="1" x14ac:dyDescent="0.25">
      <c r="A134" t="str">
        <f t="shared" si="2"/>
        <v>SZDCTrain-km2015</v>
      </c>
      <c r="B134" s="21" t="s">
        <v>134</v>
      </c>
      <c r="C134" s="21" t="s">
        <v>135</v>
      </c>
      <c r="D134" s="21" t="s">
        <v>125</v>
      </c>
      <c r="E134" s="22">
        <v>2015</v>
      </c>
      <c r="F134" s="22">
        <v>160</v>
      </c>
    </row>
    <row r="135" spans="1:6" ht="20.25" customHeight="1" x14ac:dyDescent="0.25">
      <c r="A135" t="str">
        <f t="shared" si="2"/>
        <v>OL ESTONIALength of lines2014</v>
      </c>
      <c r="B135" s="21" t="s">
        <v>92</v>
      </c>
      <c r="C135" s="21" t="s">
        <v>93</v>
      </c>
      <c r="D135" s="21" t="s">
        <v>120</v>
      </c>
      <c r="E135" s="22">
        <v>2014</v>
      </c>
      <c r="F135" s="22">
        <v>2164</v>
      </c>
    </row>
    <row r="136" spans="1:6" ht="20.25" customHeight="1" x14ac:dyDescent="0.25">
      <c r="A136" t="str">
        <f t="shared" si="2"/>
        <v>OL ESTONIATotal number of accidents2014</v>
      </c>
      <c r="B136" s="21" t="s">
        <v>92</v>
      </c>
      <c r="C136" s="21" t="s">
        <v>93</v>
      </c>
      <c r="D136" s="21" t="s">
        <v>91</v>
      </c>
      <c r="E136" s="22">
        <v>2014</v>
      </c>
      <c r="F136" s="22">
        <v>5</v>
      </c>
    </row>
    <row r="137" spans="1:6" ht="20.25" customHeight="1" x14ac:dyDescent="0.25">
      <c r="A137" t="str">
        <f t="shared" si="2"/>
        <v>OL ESTONIATotal number of fatalities2014</v>
      </c>
      <c r="B137" s="21" t="s">
        <v>92</v>
      </c>
      <c r="C137" s="21" t="s">
        <v>93</v>
      </c>
      <c r="D137" s="21" t="s">
        <v>109</v>
      </c>
      <c r="E137" s="22">
        <v>2014</v>
      </c>
      <c r="F137" s="22">
        <v>5</v>
      </c>
    </row>
    <row r="138" spans="1:6" ht="20.25" customHeight="1" x14ac:dyDescent="0.25">
      <c r="A138" t="str">
        <f t="shared" si="2"/>
        <v>FTAAccidents at active LC2014</v>
      </c>
      <c r="B138" s="21" t="s">
        <v>81</v>
      </c>
      <c r="C138" s="21" t="s">
        <v>82</v>
      </c>
      <c r="D138" s="21" t="s">
        <v>110</v>
      </c>
      <c r="E138" s="22">
        <v>2014</v>
      </c>
      <c r="F138" s="22">
        <v>4</v>
      </c>
    </row>
    <row r="139" spans="1:6" ht="20.25" customHeight="1" x14ac:dyDescent="0.25">
      <c r="A139" t="str">
        <f t="shared" si="2"/>
        <v>FTAAccidents at active LC2015</v>
      </c>
      <c r="B139" s="21" t="s">
        <v>81</v>
      </c>
      <c r="C139" s="21" t="s">
        <v>82</v>
      </c>
      <c r="D139" s="21" t="s">
        <v>110</v>
      </c>
      <c r="E139" s="22">
        <v>2015</v>
      </c>
      <c r="F139" s="22">
        <v>2</v>
      </c>
    </row>
    <row r="140" spans="1:6" ht="20.25" customHeight="1" x14ac:dyDescent="0.25">
      <c r="A140" t="str">
        <f t="shared" si="2"/>
        <v>FTAAccidents at passive LC2014</v>
      </c>
      <c r="B140" s="21" t="s">
        <v>81</v>
      </c>
      <c r="C140" s="21" t="s">
        <v>82</v>
      </c>
      <c r="D140" s="21" t="s">
        <v>108</v>
      </c>
      <c r="E140" s="22">
        <v>2014</v>
      </c>
      <c r="F140" s="22">
        <v>24</v>
      </c>
    </row>
    <row r="141" spans="1:6" ht="20.25" customHeight="1" x14ac:dyDescent="0.25">
      <c r="A141" t="str">
        <f t="shared" si="2"/>
        <v>FTAAccidents at passive LC2015</v>
      </c>
      <c r="B141" s="21" t="s">
        <v>81</v>
      </c>
      <c r="C141" s="21" t="s">
        <v>82</v>
      </c>
      <c r="D141" s="21" t="s">
        <v>108</v>
      </c>
      <c r="E141" s="22">
        <v>2015</v>
      </c>
      <c r="F141" s="22">
        <v>33</v>
      </c>
    </row>
    <row r="142" spans="1:6" ht="20.25" customHeight="1" x14ac:dyDescent="0.25">
      <c r="A142" t="str">
        <f t="shared" si="2"/>
        <v>FTAAccidents involving cyclists2014</v>
      </c>
      <c r="B142" s="21" t="s">
        <v>81</v>
      </c>
      <c r="C142" s="21" t="s">
        <v>82</v>
      </c>
      <c r="D142" s="21" t="s">
        <v>126</v>
      </c>
      <c r="E142" s="22">
        <v>2014</v>
      </c>
      <c r="F142" s="22">
        <v>2</v>
      </c>
    </row>
    <row r="143" spans="1:6" ht="20.25" customHeight="1" x14ac:dyDescent="0.25">
      <c r="A143" t="str">
        <f t="shared" si="2"/>
        <v>FTAAccidents involving cyclists2015</v>
      </c>
      <c r="B143" s="21" t="s">
        <v>81</v>
      </c>
      <c r="C143" s="21" t="s">
        <v>82</v>
      </c>
      <c r="D143" s="21" t="s">
        <v>126</v>
      </c>
      <c r="E143" s="22">
        <v>2015</v>
      </c>
      <c r="F143" s="22">
        <v>3</v>
      </c>
    </row>
    <row r="144" spans="1:6" ht="20.25" customHeight="1" x14ac:dyDescent="0.25">
      <c r="A144" t="str">
        <f t="shared" si="2"/>
        <v>FTAAccidents involving pedestrians2014</v>
      </c>
      <c r="B144" s="21" t="s">
        <v>81</v>
      </c>
      <c r="C144" s="21" t="s">
        <v>82</v>
      </c>
      <c r="D144" s="21" t="s">
        <v>127</v>
      </c>
      <c r="E144" s="22">
        <v>2014</v>
      </c>
      <c r="F144" s="22">
        <v>1</v>
      </c>
    </row>
    <row r="145" spans="1:6" ht="20.25" customHeight="1" x14ac:dyDescent="0.25">
      <c r="A145" t="str">
        <f t="shared" si="2"/>
        <v>FTAAccidents involving pedestrians2015</v>
      </c>
      <c r="B145" s="21" t="s">
        <v>81</v>
      </c>
      <c r="C145" s="21" t="s">
        <v>82</v>
      </c>
      <c r="D145" s="21" t="s">
        <v>127</v>
      </c>
      <c r="E145" s="22">
        <v>2015</v>
      </c>
      <c r="F145" s="22">
        <v>0</v>
      </c>
    </row>
    <row r="146" spans="1:6" ht="20.25" customHeight="1" x14ac:dyDescent="0.25">
      <c r="A146" t="str">
        <f t="shared" si="2"/>
        <v>FTAActive LC2014</v>
      </c>
      <c r="B146" s="21" t="s">
        <v>81</v>
      </c>
      <c r="C146" s="21" t="s">
        <v>82</v>
      </c>
      <c r="D146" s="21" t="s">
        <v>123</v>
      </c>
      <c r="E146" s="22">
        <v>2014</v>
      </c>
      <c r="F146" s="22">
        <v>693</v>
      </c>
    </row>
    <row r="147" spans="1:6" ht="20.25" customHeight="1" x14ac:dyDescent="0.25">
      <c r="A147" t="str">
        <f t="shared" si="2"/>
        <v>FTAActive LC2015</v>
      </c>
      <c r="B147" s="21" t="s">
        <v>81</v>
      </c>
      <c r="C147" s="21" t="s">
        <v>82</v>
      </c>
      <c r="D147" s="21" t="s">
        <v>123</v>
      </c>
      <c r="E147" s="22">
        <v>2015</v>
      </c>
      <c r="F147" s="22">
        <v>680</v>
      </c>
    </row>
    <row r="148" spans="1:6" ht="20.25" customHeight="1" x14ac:dyDescent="0.25">
      <c r="A148" t="str">
        <f t="shared" si="2"/>
        <v>FTACyclist fatalities2014</v>
      </c>
      <c r="B148" s="21" t="s">
        <v>81</v>
      </c>
      <c r="C148" s="21" t="s">
        <v>82</v>
      </c>
      <c r="D148" s="21" t="s">
        <v>130</v>
      </c>
      <c r="E148" s="22">
        <v>2014</v>
      </c>
      <c r="F148" s="22">
        <v>0</v>
      </c>
    </row>
    <row r="149" spans="1:6" ht="20.25" customHeight="1" x14ac:dyDescent="0.25">
      <c r="A149" t="str">
        <f t="shared" si="2"/>
        <v>FTACyclist fatalities2015</v>
      </c>
      <c r="B149" s="21" t="s">
        <v>81</v>
      </c>
      <c r="C149" s="21" t="s">
        <v>82</v>
      </c>
      <c r="D149" s="21" t="s">
        <v>130</v>
      </c>
      <c r="E149" s="22">
        <v>2015</v>
      </c>
      <c r="F149" s="22">
        <v>1</v>
      </c>
    </row>
    <row r="150" spans="1:6" ht="20.25" customHeight="1" x14ac:dyDescent="0.25">
      <c r="A150" t="str">
        <f t="shared" si="2"/>
        <v>FTAFatalities at active LC2014</v>
      </c>
      <c r="B150" s="21" t="s">
        <v>81</v>
      </c>
      <c r="C150" s="21" t="s">
        <v>82</v>
      </c>
      <c r="D150" s="21" t="s">
        <v>113</v>
      </c>
      <c r="E150" s="22">
        <v>2014</v>
      </c>
      <c r="F150" s="22">
        <v>0</v>
      </c>
    </row>
    <row r="151" spans="1:6" ht="20.25" customHeight="1" x14ac:dyDescent="0.25">
      <c r="A151" t="str">
        <f t="shared" si="2"/>
        <v>FTAFatalities at active LC2015</v>
      </c>
      <c r="B151" s="21" t="s">
        <v>81</v>
      </c>
      <c r="C151" s="21" t="s">
        <v>82</v>
      </c>
      <c r="D151" s="21" t="s">
        <v>113</v>
      </c>
      <c r="E151" s="22">
        <v>2015</v>
      </c>
      <c r="F151" s="22">
        <v>0</v>
      </c>
    </row>
    <row r="152" spans="1:6" ht="20.25" customHeight="1" x14ac:dyDescent="0.25">
      <c r="A152" t="str">
        <f t="shared" si="2"/>
        <v>FTAFatalities at passive LC2014</v>
      </c>
      <c r="B152" s="21" t="s">
        <v>81</v>
      </c>
      <c r="C152" s="21" t="s">
        <v>82</v>
      </c>
      <c r="D152" s="21" t="s">
        <v>111</v>
      </c>
      <c r="E152" s="22">
        <v>2014</v>
      </c>
      <c r="F152" s="22">
        <v>2</v>
      </c>
    </row>
    <row r="153" spans="1:6" ht="20.25" customHeight="1" x14ac:dyDescent="0.25">
      <c r="A153" t="str">
        <f t="shared" ref="A153:A208" si="3">C153&amp;D153&amp;E153</f>
        <v>FTAFatalities at passive LC2015</v>
      </c>
      <c r="B153" s="21" t="s">
        <v>81</v>
      </c>
      <c r="C153" s="21" t="s">
        <v>82</v>
      </c>
      <c r="D153" s="21" t="s">
        <v>111</v>
      </c>
      <c r="E153" s="22">
        <v>2015</v>
      </c>
      <c r="F153" s="22">
        <v>6</v>
      </c>
    </row>
    <row r="154" spans="1:6" ht="20.25" customHeight="1" x14ac:dyDescent="0.25">
      <c r="A154" t="str">
        <f t="shared" si="3"/>
        <v>FTALength of lines2014</v>
      </c>
      <c r="B154" s="21" t="s">
        <v>81</v>
      </c>
      <c r="C154" s="21" t="s">
        <v>82</v>
      </c>
      <c r="D154" s="21" t="s">
        <v>120</v>
      </c>
      <c r="E154" s="22">
        <v>2014</v>
      </c>
      <c r="F154" s="22">
        <v>5944</v>
      </c>
    </row>
    <row r="155" spans="1:6" ht="20.25" customHeight="1" x14ac:dyDescent="0.25">
      <c r="A155" t="str">
        <f t="shared" si="3"/>
        <v>FTALength of lines2015</v>
      </c>
      <c r="B155" s="21" t="s">
        <v>81</v>
      </c>
      <c r="C155" s="21" t="s">
        <v>82</v>
      </c>
      <c r="D155" s="21" t="s">
        <v>120</v>
      </c>
      <c r="E155" s="22">
        <v>2015</v>
      </c>
      <c r="F155" s="22">
        <v>5923</v>
      </c>
    </row>
    <row r="156" spans="1:6" ht="20.25" customHeight="1" x14ac:dyDescent="0.25">
      <c r="A156" t="str">
        <f t="shared" si="3"/>
        <v>FTAPassive LC2014</v>
      </c>
      <c r="B156" s="21" t="s">
        <v>81</v>
      </c>
      <c r="C156" s="21" t="s">
        <v>82</v>
      </c>
      <c r="D156" s="21" t="s">
        <v>124</v>
      </c>
      <c r="E156" s="22">
        <v>2014</v>
      </c>
      <c r="F156" s="22">
        <v>2185</v>
      </c>
    </row>
    <row r="157" spans="1:6" ht="20.25" customHeight="1" x14ac:dyDescent="0.25">
      <c r="A157" t="str">
        <f t="shared" si="3"/>
        <v>FTAPassive LC2015</v>
      </c>
      <c r="B157" s="21" t="s">
        <v>81</v>
      </c>
      <c r="C157" s="21" t="s">
        <v>82</v>
      </c>
      <c r="D157" s="21" t="s">
        <v>124</v>
      </c>
      <c r="E157" s="22">
        <v>2015</v>
      </c>
      <c r="F157" s="22">
        <v>2128</v>
      </c>
    </row>
    <row r="158" spans="1:6" ht="20.25" customHeight="1" x14ac:dyDescent="0.25">
      <c r="A158" t="str">
        <f t="shared" si="3"/>
        <v>FTAPedestrian fatalities2014</v>
      </c>
      <c r="B158" s="21" t="s">
        <v>81</v>
      </c>
      <c r="C158" s="21" t="s">
        <v>82</v>
      </c>
      <c r="D158" s="21" t="s">
        <v>131</v>
      </c>
      <c r="E158" s="22">
        <v>2014</v>
      </c>
      <c r="F158" s="22">
        <v>1</v>
      </c>
    </row>
    <row r="159" spans="1:6" ht="20.25" customHeight="1" x14ac:dyDescent="0.25">
      <c r="A159" t="str">
        <f t="shared" si="3"/>
        <v>FTAPedestrian fatalities2015</v>
      </c>
      <c r="B159" s="21" t="s">
        <v>81</v>
      </c>
      <c r="C159" s="21" t="s">
        <v>82</v>
      </c>
      <c r="D159" s="21" t="s">
        <v>131</v>
      </c>
      <c r="E159" s="22">
        <v>2015</v>
      </c>
      <c r="F159" s="22">
        <v>0</v>
      </c>
    </row>
    <row r="160" spans="1:6" ht="20.25" customHeight="1" x14ac:dyDescent="0.25">
      <c r="A160" t="str">
        <f t="shared" si="3"/>
        <v>FTATotal number of accidents2014</v>
      </c>
      <c r="B160" s="21" t="s">
        <v>81</v>
      </c>
      <c r="C160" s="21" t="s">
        <v>82</v>
      </c>
      <c r="D160" s="21" t="s">
        <v>91</v>
      </c>
      <c r="E160" s="22">
        <v>2014</v>
      </c>
      <c r="F160" s="22">
        <v>28</v>
      </c>
    </row>
    <row r="161" spans="1:6" ht="20.25" customHeight="1" x14ac:dyDescent="0.25">
      <c r="A161" t="str">
        <f t="shared" si="3"/>
        <v>FTATotal number of accidents2015</v>
      </c>
      <c r="B161" s="21" t="s">
        <v>81</v>
      </c>
      <c r="C161" s="21" t="s">
        <v>82</v>
      </c>
      <c r="D161" s="21" t="s">
        <v>91</v>
      </c>
      <c r="E161" s="22">
        <v>2015</v>
      </c>
      <c r="F161" s="22">
        <v>35</v>
      </c>
    </row>
    <row r="162" spans="1:6" ht="20.25" customHeight="1" x14ac:dyDescent="0.25">
      <c r="A162" t="str">
        <f t="shared" si="3"/>
        <v>FTATotal number of fatalities2014</v>
      </c>
      <c r="B162" s="21" t="s">
        <v>81</v>
      </c>
      <c r="C162" s="21" t="s">
        <v>82</v>
      </c>
      <c r="D162" s="21" t="s">
        <v>109</v>
      </c>
      <c r="E162" s="22">
        <v>2014</v>
      </c>
      <c r="F162" s="22">
        <v>2</v>
      </c>
    </row>
    <row r="163" spans="1:6" ht="20.25" customHeight="1" x14ac:dyDescent="0.25">
      <c r="A163" t="str">
        <f t="shared" si="3"/>
        <v>FTATotal number of fatalities2015</v>
      </c>
      <c r="B163" s="21" t="s">
        <v>81</v>
      </c>
      <c r="C163" s="21" t="s">
        <v>82</v>
      </c>
      <c r="D163" s="21" t="s">
        <v>109</v>
      </c>
      <c r="E163" s="22">
        <v>2015</v>
      </c>
      <c r="F163" s="22">
        <v>6</v>
      </c>
    </row>
    <row r="164" spans="1:6" ht="20.25" customHeight="1" x14ac:dyDescent="0.25">
      <c r="A164" t="str">
        <f t="shared" si="3"/>
        <v>FTATotal number of LC2014</v>
      </c>
      <c r="B164" s="21" t="s">
        <v>81</v>
      </c>
      <c r="C164" s="21" t="s">
        <v>82</v>
      </c>
      <c r="D164" s="21" t="s">
        <v>66</v>
      </c>
      <c r="E164" s="22">
        <v>2014</v>
      </c>
      <c r="F164" s="22">
        <v>2878</v>
      </c>
    </row>
    <row r="165" spans="1:6" ht="20.25" customHeight="1" x14ac:dyDescent="0.25">
      <c r="A165" t="str">
        <f t="shared" si="3"/>
        <v>FTATotal number of LC2015</v>
      </c>
      <c r="B165" s="21" t="s">
        <v>81</v>
      </c>
      <c r="C165" s="21" t="s">
        <v>82</v>
      </c>
      <c r="D165" s="21" t="s">
        <v>66</v>
      </c>
      <c r="E165" s="22">
        <v>2015</v>
      </c>
      <c r="F165" s="22">
        <v>2808</v>
      </c>
    </row>
    <row r="166" spans="1:6" ht="20.25" customHeight="1" x14ac:dyDescent="0.25">
      <c r="A166" t="str">
        <f t="shared" si="3"/>
        <v>FTATrain-km2014</v>
      </c>
      <c r="B166" s="21" t="s">
        <v>81</v>
      </c>
      <c r="C166" s="21" t="s">
        <v>82</v>
      </c>
      <c r="D166" s="21" t="s">
        <v>125</v>
      </c>
      <c r="E166" s="22">
        <v>2014</v>
      </c>
      <c r="F166" s="22">
        <v>50</v>
      </c>
    </row>
    <row r="167" spans="1:6" ht="20.25" customHeight="1" x14ac:dyDescent="0.25">
      <c r="A167" t="str">
        <f t="shared" si="3"/>
        <v>FTATrain-km2015</v>
      </c>
      <c r="B167" s="21" t="s">
        <v>81</v>
      </c>
      <c r="C167" s="21" t="s">
        <v>82</v>
      </c>
      <c r="D167" s="21" t="s">
        <v>125</v>
      </c>
      <c r="E167" s="22">
        <v>2015</v>
      </c>
      <c r="F167" s="22">
        <v>49</v>
      </c>
    </row>
    <row r="168" spans="1:6" ht="20.25" customHeight="1" x14ac:dyDescent="0.25">
      <c r="A168" t="str">
        <f t="shared" si="3"/>
        <v>SNCF RéseauAccidents at active LC2014</v>
      </c>
      <c r="B168" s="21" t="s">
        <v>71</v>
      </c>
      <c r="C168" s="21" t="s">
        <v>72</v>
      </c>
      <c r="D168" s="21" t="s">
        <v>110</v>
      </c>
      <c r="E168" s="22">
        <v>2014</v>
      </c>
      <c r="F168" s="22">
        <v>85</v>
      </c>
    </row>
    <row r="169" spans="1:6" ht="20.25" customHeight="1" x14ac:dyDescent="0.25">
      <c r="A169" t="str">
        <f t="shared" si="3"/>
        <v>SNCF RéseauAccidents at active LC2015</v>
      </c>
      <c r="B169" s="21" t="s">
        <v>71</v>
      </c>
      <c r="C169" s="21" t="s">
        <v>72</v>
      </c>
      <c r="D169" s="21" t="s">
        <v>110</v>
      </c>
      <c r="E169" s="22">
        <v>2015</v>
      </c>
      <c r="F169" s="22">
        <v>83</v>
      </c>
    </row>
    <row r="170" spans="1:6" ht="20.25" customHeight="1" x14ac:dyDescent="0.25">
      <c r="A170" t="str">
        <f t="shared" si="3"/>
        <v>SNCF RéseauAccidents at passive LC2014</v>
      </c>
      <c r="B170" s="21" t="s">
        <v>71</v>
      </c>
      <c r="C170" s="21" t="s">
        <v>72</v>
      </c>
      <c r="D170" s="21" t="s">
        <v>108</v>
      </c>
      <c r="E170" s="22">
        <v>2014</v>
      </c>
      <c r="F170" s="22">
        <v>18</v>
      </c>
    </row>
    <row r="171" spans="1:6" ht="20.25" customHeight="1" x14ac:dyDescent="0.25">
      <c r="A171" t="str">
        <f t="shared" si="3"/>
        <v>SNCF RéseauAccidents at passive LC2015</v>
      </c>
      <c r="B171" s="21" t="s">
        <v>71</v>
      </c>
      <c r="C171" s="21" t="s">
        <v>72</v>
      </c>
      <c r="D171" s="21" t="s">
        <v>108</v>
      </c>
      <c r="E171" s="22">
        <v>2015</v>
      </c>
      <c r="F171" s="22">
        <v>17</v>
      </c>
    </row>
    <row r="172" spans="1:6" ht="20.25" customHeight="1" x14ac:dyDescent="0.25">
      <c r="A172" t="str">
        <f t="shared" si="3"/>
        <v>SNCF RéseauAccidents involving cyclists2015</v>
      </c>
      <c r="B172" s="21" t="s">
        <v>71</v>
      </c>
      <c r="C172" s="21" t="s">
        <v>72</v>
      </c>
      <c r="D172" s="21" t="s">
        <v>126</v>
      </c>
      <c r="E172" s="22">
        <v>2015</v>
      </c>
      <c r="F172" s="22">
        <v>3</v>
      </c>
    </row>
    <row r="173" spans="1:6" ht="20.25" customHeight="1" x14ac:dyDescent="0.25">
      <c r="A173" t="str">
        <f t="shared" si="3"/>
        <v>SNCF RéseauAccidents involving pedestrians2014</v>
      </c>
      <c r="B173" s="21" t="s">
        <v>71</v>
      </c>
      <c r="C173" s="21" t="s">
        <v>72</v>
      </c>
      <c r="D173" s="21" t="s">
        <v>127</v>
      </c>
      <c r="E173" s="22">
        <v>2014</v>
      </c>
      <c r="F173" s="22">
        <v>15</v>
      </c>
    </row>
    <row r="174" spans="1:6" ht="20.25" customHeight="1" x14ac:dyDescent="0.25">
      <c r="A174" t="str">
        <f t="shared" si="3"/>
        <v>SNCF RéseauAccidents involving pedestrians2015</v>
      </c>
      <c r="B174" s="21" t="s">
        <v>71</v>
      </c>
      <c r="C174" s="21" t="s">
        <v>72</v>
      </c>
      <c r="D174" s="21" t="s">
        <v>127</v>
      </c>
      <c r="E174" s="22">
        <v>2015</v>
      </c>
      <c r="F174" s="22">
        <v>8</v>
      </c>
    </row>
    <row r="175" spans="1:6" ht="20.25" customHeight="1" x14ac:dyDescent="0.25">
      <c r="A175" t="str">
        <f t="shared" si="3"/>
        <v>SNCF RéseauAccidents involving PRM2015</v>
      </c>
      <c r="B175" s="21" t="s">
        <v>71</v>
      </c>
      <c r="C175" s="21" t="s">
        <v>72</v>
      </c>
      <c r="D175" s="21" t="s">
        <v>128</v>
      </c>
      <c r="E175" s="22">
        <v>2015</v>
      </c>
      <c r="F175" s="22">
        <v>1</v>
      </c>
    </row>
    <row r="176" spans="1:6" ht="20.25" customHeight="1" x14ac:dyDescent="0.25">
      <c r="A176" t="str">
        <f t="shared" si="3"/>
        <v>SNCF RéseauAccidents involving seniors2015</v>
      </c>
      <c r="B176" s="21" t="s">
        <v>71</v>
      </c>
      <c r="C176" s="21" t="s">
        <v>72</v>
      </c>
      <c r="D176" s="21" t="s">
        <v>129</v>
      </c>
      <c r="E176" s="22">
        <v>2015</v>
      </c>
      <c r="F176" s="22">
        <v>15</v>
      </c>
    </row>
    <row r="177" spans="1:6" ht="20.25" customHeight="1" x14ac:dyDescent="0.25">
      <c r="A177" t="str">
        <f t="shared" si="3"/>
        <v>SNCF RéseauActive LC2014</v>
      </c>
      <c r="B177" s="21" t="s">
        <v>71</v>
      </c>
      <c r="C177" s="21" t="s">
        <v>72</v>
      </c>
      <c r="D177" s="21" t="s">
        <v>123</v>
      </c>
      <c r="E177" s="22">
        <v>2014</v>
      </c>
      <c r="F177" s="22">
        <v>12475</v>
      </c>
    </row>
    <row r="178" spans="1:6" ht="20.25" customHeight="1" x14ac:dyDescent="0.25">
      <c r="A178" t="str">
        <f t="shared" si="3"/>
        <v>SNCF RéseauActive LC2015</v>
      </c>
      <c r="B178" s="21" t="s">
        <v>71</v>
      </c>
      <c r="C178" s="21" t="s">
        <v>72</v>
      </c>
      <c r="D178" s="21" t="s">
        <v>123</v>
      </c>
      <c r="E178" s="22">
        <v>2015</v>
      </c>
      <c r="F178" s="22">
        <v>12444</v>
      </c>
    </row>
    <row r="179" spans="1:6" ht="20.25" customHeight="1" x14ac:dyDescent="0.25">
      <c r="A179" t="str">
        <f t="shared" si="3"/>
        <v>SNCF RéseauCyclist fatalities2014</v>
      </c>
      <c r="B179" s="21" t="s">
        <v>71</v>
      </c>
      <c r="C179" s="21" t="s">
        <v>72</v>
      </c>
      <c r="D179" s="21" t="s">
        <v>130</v>
      </c>
      <c r="E179" s="22">
        <v>2014</v>
      </c>
      <c r="F179" s="22">
        <v>4</v>
      </c>
    </row>
    <row r="180" spans="1:6" ht="20.25" customHeight="1" x14ac:dyDescent="0.25">
      <c r="A180" t="str">
        <f t="shared" si="3"/>
        <v>SNCF RéseauCyclist fatalities2015</v>
      </c>
      <c r="B180" s="21" t="s">
        <v>71</v>
      </c>
      <c r="C180" s="21" t="s">
        <v>72</v>
      </c>
      <c r="D180" s="21" t="s">
        <v>130</v>
      </c>
      <c r="E180" s="22">
        <v>2015</v>
      </c>
      <c r="F180" s="22">
        <v>3</v>
      </c>
    </row>
    <row r="181" spans="1:6" ht="20.25" customHeight="1" x14ac:dyDescent="0.25">
      <c r="A181" t="str">
        <f t="shared" si="3"/>
        <v>SNCF RéseauFatalities at active LC2014</v>
      </c>
      <c r="B181" s="21" t="s">
        <v>71</v>
      </c>
      <c r="C181" s="21" t="s">
        <v>72</v>
      </c>
      <c r="D181" s="21" t="s">
        <v>113</v>
      </c>
      <c r="E181" s="22">
        <v>2014</v>
      </c>
      <c r="F181" s="22">
        <v>22</v>
      </c>
    </row>
    <row r="182" spans="1:6" ht="20.25" customHeight="1" x14ac:dyDescent="0.25">
      <c r="A182" t="str">
        <f t="shared" si="3"/>
        <v>SNCF RéseauFatalities at active LC2015</v>
      </c>
      <c r="B182" s="21" t="s">
        <v>71</v>
      </c>
      <c r="C182" s="21" t="s">
        <v>72</v>
      </c>
      <c r="D182" s="21" t="s">
        <v>113</v>
      </c>
      <c r="E182" s="22">
        <v>2015</v>
      </c>
      <c r="F182" s="22">
        <v>20</v>
      </c>
    </row>
    <row r="183" spans="1:6" ht="20.25" customHeight="1" x14ac:dyDescent="0.25">
      <c r="A183" t="str">
        <f t="shared" si="3"/>
        <v>SNCF RéseauFatalities at passive LC2014</v>
      </c>
      <c r="B183" s="21" t="s">
        <v>71</v>
      </c>
      <c r="C183" s="21" t="s">
        <v>72</v>
      </c>
      <c r="D183" s="21" t="s">
        <v>111</v>
      </c>
      <c r="E183" s="22">
        <v>2014</v>
      </c>
      <c r="F183" s="22">
        <v>3</v>
      </c>
    </row>
    <row r="184" spans="1:6" ht="20.25" customHeight="1" x14ac:dyDescent="0.25">
      <c r="A184" t="str">
        <f t="shared" si="3"/>
        <v>SNCF RéseauFatalities at passive LC2015</v>
      </c>
      <c r="B184" s="21" t="s">
        <v>71</v>
      </c>
      <c r="C184" s="21" t="s">
        <v>72</v>
      </c>
      <c r="D184" s="21" t="s">
        <v>111</v>
      </c>
      <c r="E184" s="22">
        <v>2015</v>
      </c>
      <c r="F184" s="22">
        <v>6</v>
      </c>
    </row>
    <row r="185" spans="1:6" ht="20.25" customHeight="1" x14ac:dyDescent="0.25">
      <c r="A185" t="str">
        <f t="shared" si="3"/>
        <v>SNCF RéseauPassive LC2014</v>
      </c>
      <c r="B185" s="21" t="s">
        <v>71</v>
      </c>
      <c r="C185" s="21" t="s">
        <v>72</v>
      </c>
      <c r="D185" s="21" t="s">
        <v>124</v>
      </c>
      <c r="E185" s="22">
        <v>2014</v>
      </c>
      <c r="F185" s="22">
        <v>5277</v>
      </c>
    </row>
    <row r="186" spans="1:6" ht="20.25" customHeight="1" x14ac:dyDescent="0.25">
      <c r="A186" t="str">
        <f t="shared" si="3"/>
        <v>SNCF RéseauPassive LC2015</v>
      </c>
      <c r="B186" s="21" t="s">
        <v>71</v>
      </c>
      <c r="C186" s="21" t="s">
        <v>72</v>
      </c>
      <c r="D186" s="21" t="s">
        <v>124</v>
      </c>
      <c r="E186" s="22">
        <v>2015</v>
      </c>
      <c r="F186" s="22">
        <v>5251</v>
      </c>
    </row>
    <row r="187" spans="1:6" ht="20.25" customHeight="1" x14ac:dyDescent="0.25">
      <c r="A187" t="str">
        <f t="shared" si="3"/>
        <v>SNCF RéseauPedestrian fatalities2014</v>
      </c>
      <c r="B187" s="21" t="s">
        <v>71</v>
      </c>
      <c r="C187" s="21" t="s">
        <v>72</v>
      </c>
      <c r="D187" s="21" t="s">
        <v>131</v>
      </c>
      <c r="E187" s="22">
        <v>2014</v>
      </c>
      <c r="F187" s="22">
        <v>11</v>
      </c>
    </row>
    <row r="188" spans="1:6" ht="20.25" customHeight="1" x14ac:dyDescent="0.25">
      <c r="A188" t="str">
        <f t="shared" si="3"/>
        <v>SNCF RéseauPedestrian fatalities2015</v>
      </c>
      <c r="B188" s="21" t="s">
        <v>71</v>
      </c>
      <c r="C188" s="21" t="s">
        <v>72</v>
      </c>
      <c r="D188" s="21" t="s">
        <v>131</v>
      </c>
      <c r="E188" s="22">
        <v>2015</v>
      </c>
      <c r="F188" s="22">
        <v>8</v>
      </c>
    </row>
    <row r="189" spans="1:6" ht="20.25" customHeight="1" x14ac:dyDescent="0.25">
      <c r="A189" t="str">
        <f t="shared" si="3"/>
        <v>SNCF RéseauPRM fatalities2015</v>
      </c>
      <c r="B189" s="21" t="s">
        <v>71</v>
      </c>
      <c r="C189" s="21" t="s">
        <v>72</v>
      </c>
      <c r="D189" s="21" t="s">
        <v>132</v>
      </c>
      <c r="E189" s="22">
        <v>2015</v>
      </c>
      <c r="F189" s="22">
        <v>1</v>
      </c>
    </row>
    <row r="190" spans="1:6" ht="20.25" customHeight="1" x14ac:dyDescent="0.25">
      <c r="A190" t="str">
        <f t="shared" si="3"/>
        <v>SNCF RéseauSenior fatalities2015</v>
      </c>
      <c r="B190" s="21" t="s">
        <v>71</v>
      </c>
      <c r="C190" s="21" t="s">
        <v>72</v>
      </c>
      <c r="D190" s="21" t="s">
        <v>133</v>
      </c>
      <c r="E190" s="22">
        <v>2015</v>
      </c>
      <c r="F190" s="22">
        <v>9</v>
      </c>
    </row>
    <row r="191" spans="1:6" ht="20.25" customHeight="1" x14ac:dyDescent="0.25">
      <c r="A191" t="str">
        <f t="shared" si="3"/>
        <v>SNCF RéseauTotal number of accidents2014</v>
      </c>
      <c r="B191" s="21" t="s">
        <v>71</v>
      </c>
      <c r="C191" s="21" t="s">
        <v>72</v>
      </c>
      <c r="D191" s="21" t="s">
        <v>91</v>
      </c>
      <c r="E191" s="22">
        <v>2014</v>
      </c>
      <c r="F191" s="22">
        <v>103</v>
      </c>
    </row>
    <row r="192" spans="1:6" ht="20.25" customHeight="1" x14ac:dyDescent="0.25">
      <c r="A192" t="str">
        <f t="shared" si="3"/>
        <v>SNCF RéseauTotal number of accidents2015</v>
      </c>
      <c r="B192" s="21" t="s">
        <v>71</v>
      </c>
      <c r="C192" s="21" t="s">
        <v>72</v>
      </c>
      <c r="D192" s="21" t="s">
        <v>91</v>
      </c>
      <c r="E192" s="22">
        <v>2015</v>
      </c>
      <c r="F192" s="22">
        <v>100</v>
      </c>
    </row>
    <row r="193" spans="1:6" ht="20.25" customHeight="1" x14ac:dyDescent="0.25">
      <c r="A193" t="str">
        <f t="shared" si="3"/>
        <v>SNCF RéseauTotal number of fatalities2014</v>
      </c>
      <c r="B193" s="21" t="s">
        <v>71</v>
      </c>
      <c r="C193" s="21" t="s">
        <v>72</v>
      </c>
      <c r="D193" s="21" t="s">
        <v>109</v>
      </c>
      <c r="E193" s="22">
        <v>2014</v>
      </c>
      <c r="F193" s="22">
        <v>25</v>
      </c>
    </row>
    <row r="194" spans="1:6" ht="20.25" customHeight="1" x14ac:dyDescent="0.25">
      <c r="A194" t="str">
        <f t="shared" si="3"/>
        <v>SNCF RéseauTotal number of fatalities2015</v>
      </c>
      <c r="B194" s="21" t="s">
        <v>71</v>
      </c>
      <c r="C194" s="21" t="s">
        <v>72</v>
      </c>
      <c r="D194" s="21" t="s">
        <v>109</v>
      </c>
      <c r="E194" s="22">
        <v>2015</v>
      </c>
      <c r="F194" s="22">
        <v>26</v>
      </c>
    </row>
    <row r="195" spans="1:6" ht="20.25" customHeight="1" x14ac:dyDescent="0.25">
      <c r="A195" t="str">
        <f t="shared" si="3"/>
        <v>SNCF RéseauTotal number of LC2014</v>
      </c>
      <c r="B195" s="21" t="s">
        <v>71</v>
      </c>
      <c r="C195" s="21" t="s">
        <v>72</v>
      </c>
      <c r="D195" s="21" t="s">
        <v>66</v>
      </c>
      <c r="E195" s="22">
        <v>2014</v>
      </c>
      <c r="F195" s="22">
        <v>17752</v>
      </c>
    </row>
    <row r="196" spans="1:6" ht="20.25" customHeight="1" x14ac:dyDescent="0.25">
      <c r="A196" t="str">
        <f t="shared" si="3"/>
        <v>SNCF RéseauTotal number of LC2015</v>
      </c>
      <c r="B196" s="21" t="s">
        <v>71</v>
      </c>
      <c r="C196" s="21" t="s">
        <v>72</v>
      </c>
      <c r="D196" s="21" t="s">
        <v>66</v>
      </c>
      <c r="E196" s="22">
        <v>2015</v>
      </c>
      <c r="F196" s="22">
        <v>17695</v>
      </c>
    </row>
    <row r="197" spans="1:6" ht="20.25" customHeight="1" x14ac:dyDescent="0.25">
      <c r="A197" t="str">
        <f t="shared" si="3"/>
        <v>NETWORK RAILAccidents at active LC2014</v>
      </c>
      <c r="B197" s="21" t="s">
        <v>60</v>
      </c>
      <c r="C197" s="21" t="s">
        <v>80</v>
      </c>
      <c r="D197" s="21" t="s">
        <v>110</v>
      </c>
      <c r="E197" s="22">
        <v>2014</v>
      </c>
      <c r="F197" s="22">
        <v>4</v>
      </c>
    </row>
    <row r="198" spans="1:6" ht="20.25" customHeight="1" x14ac:dyDescent="0.25">
      <c r="A198" t="str">
        <f t="shared" si="3"/>
        <v>NETWORK RAILAccidents at passive LC2014</v>
      </c>
      <c r="B198" s="21" t="s">
        <v>60</v>
      </c>
      <c r="C198" s="21" t="s">
        <v>80</v>
      </c>
      <c r="D198" s="21" t="s">
        <v>108</v>
      </c>
      <c r="E198" s="22">
        <v>2014</v>
      </c>
      <c r="F198" s="22">
        <v>4</v>
      </c>
    </row>
    <row r="199" spans="1:6" ht="20.25" customHeight="1" x14ac:dyDescent="0.25">
      <c r="A199" t="str">
        <f t="shared" si="3"/>
        <v>NETWORK RAILAccidents involving cyclists2014</v>
      </c>
      <c r="B199" s="21" t="s">
        <v>60</v>
      </c>
      <c r="C199" s="21" t="s">
        <v>80</v>
      </c>
      <c r="D199" s="21" t="s">
        <v>126</v>
      </c>
      <c r="E199" s="22">
        <v>2014</v>
      </c>
      <c r="F199" s="22">
        <v>2</v>
      </c>
    </row>
    <row r="200" spans="1:6" ht="20.25" customHeight="1" x14ac:dyDescent="0.25">
      <c r="A200" t="str">
        <f t="shared" si="3"/>
        <v>NETWORK RAILAccidents involving pedestrians2014</v>
      </c>
      <c r="B200" s="21" t="s">
        <v>60</v>
      </c>
      <c r="C200" s="21" t="s">
        <v>80</v>
      </c>
      <c r="D200" s="21" t="s">
        <v>127</v>
      </c>
      <c r="E200" s="22">
        <v>2014</v>
      </c>
      <c r="F200" s="22">
        <v>6</v>
      </c>
    </row>
    <row r="201" spans="1:6" ht="20.25" customHeight="1" x14ac:dyDescent="0.25">
      <c r="A201" t="str">
        <f t="shared" si="3"/>
        <v>Network RailAccidents involving pedestrians2015</v>
      </c>
      <c r="B201" s="21" t="s">
        <v>60</v>
      </c>
      <c r="C201" s="21" t="s">
        <v>136</v>
      </c>
      <c r="D201" s="21" t="s">
        <v>127</v>
      </c>
      <c r="E201" s="22">
        <v>2015</v>
      </c>
      <c r="F201" s="22">
        <v>2</v>
      </c>
    </row>
    <row r="202" spans="1:6" ht="20.25" customHeight="1" x14ac:dyDescent="0.25">
      <c r="A202" t="str">
        <f t="shared" si="3"/>
        <v>NETWORK RAILCyclist fatalities2014</v>
      </c>
      <c r="B202" s="21" t="s">
        <v>60</v>
      </c>
      <c r="C202" s="21" t="s">
        <v>80</v>
      </c>
      <c r="D202" s="21" t="s">
        <v>130</v>
      </c>
      <c r="E202" s="22">
        <v>2014</v>
      </c>
      <c r="F202" s="22">
        <v>2</v>
      </c>
    </row>
    <row r="203" spans="1:6" ht="20.25" customHeight="1" x14ac:dyDescent="0.25">
      <c r="A203" t="str">
        <f t="shared" si="3"/>
        <v>NETWORK RAILFatalities at active LC2014</v>
      </c>
      <c r="B203" s="21" t="s">
        <v>60</v>
      </c>
      <c r="C203" s="21" t="s">
        <v>80</v>
      </c>
      <c r="D203" s="21" t="s">
        <v>113</v>
      </c>
      <c r="E203" s="22">
        <v>2014</v>
      </c>
      <c r="F203" s="22">
        <v>3</v>
      </c>
    </row>
    <row r="204" spans="1:6" ht="20.25" customHeight="1" x14ac:dyDescent="0.25">
      <c r="A204" t="str">
        <f t="shared" si="3"/>
        <v>Network RailFatalities at active LC2015</v>
      </c>
      <c r="B204" s="21" t="s">
        <v>60</v>
      </c>
      <c r="C204" s="21" t="s">
        <v>136</v>
      </c>
      <c r="D204" s="21" t="s">
        <v>113</v>
      </c>
      <c r="E204" s="22">
        <v>2015</v>
      </c>
      <c r="F204" s="22">
        <v>0</v>
      </c>
    </row>
    <row r="205" spans="1:6" ht="20.25" customHeight="1" x14ac:dyDescent="0.25">
      <c r="A205" t="str">
        <f t="shared" si="3"/>
        <v>NETWORK RAILFatalities at passive LC2014</v>
      </c>
      <c r="B205" s="21" t="s">
        <v>60</v>
      </c>
      <c r="C205" s="21" t="s">
        <v>80</v>
      </c>
      <c r="D205" s="21" t="s">
        <v>111</v>
      </c>
      <c r="E205" s="22">
        <v>2014</v>
      </c>
      <c r="F205" s="22">
        <v>7</v>
      </c>
    </row>
    <row r="206" spans="1:6" ht="20.25" customHeight="1" x14ac:dyDescent="0.25">
      <c r="A206" t="str">
        <f t="shared" si="3"/>
        <v>Network RailFatalities at passive LC2015</v>
      </c>
      <c r="B206" s="21" t="s">
        <v>60</v>
      </c>
      <c r="C206" s="21" t="s">
        <v>136</v>
      </c>
      <c r="D206" s="21" t="s">
        <v>111</v>
      </c>
      <c r="E206" s="22">
        <v>2015</v>
      </c>
      <c r="F206" s="22">
        <v>2</v>
      </c>
    </row>
    <row r="207" spans="1:6" ht="20.25" customHeight="1" x14ac:dyDescent="0.25">
      <c r="A207" t="str">
        <f t="shared" si="3"/>
        <v>Network RailLength of lines2015</v>
      </c>
      <c r="B207" s="21" t="s">
        <v>60</v>
      </c>
      <c r="C207" s="21" t="s">
        <v>136</v>
      </c>
      <c r="D207" s="21" t="s">
        <v>120</v>
      </c>
      <c r="E207" s="22">
        <v>2015</v>
      </c>
      <c r="F207" s="22">
        <v>32186</v>
      </c>
    </row>
    <row r="208" spans="1:6" ht="20.25" customHeight="1" x14ac:dyDescent="0.25">
      <c r="A208" t="str">
        <f t="shared" si="3"/>
        <v>NETWORK RAILPedestrian fatalities2014</v>
      </c>
      <c r="B208" s="21" t="s">
        <v>60</v>
      </c>
      <c r="C208" s="21" t="s">
        <v>80</v>
      </c>
      <c r="D208" s="21" t="s">
        <v>131</v>
      </c>
      <c r="E208" s="22">
        <v>2014</v>
      </c>
      <c r="F208" s="22">
        <v>6</v>
      </c>
    </row>
    <row r="209" spans="1:6" ht="20.25" customHeight="1" x14ac:dyDescent="0.25">
      <c r="A209" t="str">
        <f t="shared" ref="A209:A263" si="4">C209&amp;D209&amp;E209</f>
        <v>NETWORK RAILTotal number of accidents2014</v>
      </c>
      <c r="B209" s="21" t="s">
        <v>60</v>
      </c>
      <c r="C209" s="21" t="s">
        <v>80</v>
      </c>
      <c r="D209" s="21" t="s">
        <v>91</v>
      </c>
      <c r="E209" s="22">
        <v>2014</v>
      </c>
      <c r="F209" s="22">
        <v>8</v>
      </c>
    </row>
    <row r="210" spans="1:6" ht="20.25" customHeight="1" x14ac:dyDescent="0.25">
      <c r="A210" t="str">
        <f t="shared" si="4"/>
        <v>Network RailTotal number of accidents2015</v>
      </c>
      <c r="B210" s="21" t="s">
        <v>60</v>
      </c>
      <c r="C210" s="21" t="s">
        <v>136</v>
      </c>
      <c r="D210" s="21" t="s">
        <v>91</v>
      </c>
      <c r="E210" s="22">
        <v>2015</v>
      </c>
      <c r="F210" s="22">
        <v>7</v>
      </c>
    </row>
    <row r="211" spans="1:6" ht="20.25" customHeight="1" x14ac:dyDescent="0.25">
      <c r="A211" t="str">
        <f t="shared" si="4"/>
        <v>NETWORK RAILTotal number of fatalities2014</v>
      </c>
      <c r="B211" s="21" t="s">
        <v>60</v>
      </c>
      <c r="C211" s="21" t="s">
        <v>80</v>
      </c>
      <c r="D211" s="21" t="s">
        <v>109</v>
      </c>
      <c r="E211" s="22">
        <v>2014</v>
      </c>
      <c r="F211" s="22">
        <v>10</v>
      </c>
    </row>
    <row r="212" spans="1:6" ht="20.25" customHeight="1" x14ac:dyDescent="0.25">
      <c r="A212" t="str">
        <f t="shared" si="4"/>
        <v>Network RailTotal number of fatalities2015</v>
      </c>
      <c r="B212" s="21" t="s">
        <v>60</v>
      </c>
      <c r="C212" s="21" t="s">
        <v>136</v>
      </c>
      <c r="D212" s="21" t="s">
        <v>109</v>
      </c>
      <c r="E212" s="22">
        <v>2015</v>
      </c>
      <c r="F212" s="22">
        <v>2</v>
      </c>
    </row>
    <row r="213" spans="1:6" ht="20.25" customHeight="1" x14ac:dyDescent="0.25">
      <c r="A213" t="str">
        <f t="shared" si="4"/>
        <v>Network RailTotal number of LC2014</v>
      </c>
      <c r="B213" s="21" t="s">
        <v>60</v>
      </c>
      <c r="C213" s="21" t="s">
        <v>136</v>
      </c>
      <c r="D213" s="21" t="s">
        <v>66</v>
      </c>
      <c r="E213" s="22">
        <v>2014</v>
      </c>
      <c r="F213" s="22">
        <v>5974</v>
      </c>
    </row>
    <row r="214" spans="1:6" ht="20.25" customHeight="1" x14ac:dyDescent="0.25">
      <c r="A214" t="str">
        <f t="shared" si="4"/>
        <v>Network RailTotal number of LC2015</v>
      </c>
      <c r="B214" s="21" t="s">
        <v>60</v>
      </c>
      <c r="C214" s="21" t="s">
        <v>136</v>
      </c>
      <c r="D214" s="21" t="s">
        <v>66</v>
      </c>
      <c r="E214" s="22">
        <v>2015</v>
      </c>
      <c r="F214" s="22">
        <v>5900</v>
      </c>
    </row>
    <row r="215" spans="1:6" ht="20.25" customHeight="1" x14ac:dyDescent="0.25">
      <c r="A215" t="str">
        <f t="shared" si="4"/>
        <v>TRANSLINKAccidents involving cyclists2014</v>
      </c>
      <c r="B215" s="21" t="s">
        <v>60</v>
      </c>
      <c r="C215" s="21" t="s">
        <v>61</v>
      </c>
      <c r="D215" s="21" t="s">
        <v>126</v>
      </c>
      <c r="E215" s="22">
        <v>2014</v>
      </c>
      <c r="F215" s="22">
        <v>0</v>
      </c>
    </row>
    <row r="216" spans="1:6" ht="20.25" customHeight="1" x14ac:dyDescent="0.25">
      <c r="A216" t="str">
        <f t="shared" si="4"/>
        <v>TRANSLINKAccidents involving pedestrians2014</v>
      </c>
      <c r="B216" s="21" t="s">
        <v>60</v>
      </c>
      <c r="C216" s="21" t="s">
        <v>61</v>
      </c>
      <c r="D216" s="21" t="s">
        <v>127</v>
      </c>
      <c r="E216" s="22">
        <v>2014</v>
      </c>
      <c r="F216" s="22">
        <v>0</v>
      </c>
    </row>
    <row r="217" spans="1:6" ht="20.25" customHeight="1" x14ac:dyDescent="0.25">
      <c r="A217" t="str">
        <f t="shared" si="4"/>
        <v>TRANSLINKCyclist fatalities2014</v>
      </c>
      <c r="B217" s="21" t="s">
        <v>60</v>
      </c>
      <c r="C217" s="21" t="s">
        <v>61</v>
      </c>
      <c r="D217" s="21" t="s">
        <v>130</v>
      </c>
      <c r="E217" s="22">
        <v>2014</v>
      </c>
      <c r="F217" s="22">
        <v>0</v>
      </c>
    </row>
    <row r="218" spans="1:6" ht="20.25" customHeight="1" x14ac:dyDescent="0.25">
      <c r="A218" t="str">
        <f t="shared" si="4"/>
        <v>TRANSLINKLength of lines2014</v>
      </c>
      <c r="B218" s="21" t="s">
        <v>60</v>
      </c>
      <c r="C218" s="21" t="s">
        <v>61</v>
      </c>
      <c r="D218" s="21" t="s">
        <v>120</v>
      </c>
      <c r="E218" s="22">
        <v>2014</v>
      </c>
      <c r="F218" s="22">
        <v>340</v>
      </c>
    </row>
    <row r="219" spans="1:6" ht="20.25" customHeight="1" x14ac:dyDescent="0.25">
      <c r="A219" t="str">
        <f t="shared" si="4"/>
        <v>TRANSLINKPedestrian fatalities2014</v>
      </c>
      <c r="B219" s="21" t="s">
        <v>60</v>
      </c>
      <c r="C219" s="21" t="s">
        <v>61</v>
      </c>
      <c r="D219" s="21" t="s">
        <v>131</v>
      </c>
      <c r="E219" s="22">
        <v>2014</v>
      </c>
      <c r="F219" s="22">
        <v>0</v>
      </c>
    </row>
    <row r="220" spans="1:6" ht="20.25" customHeight="1" x14ac:dyDescent="0.25">
      <c r="A220" t="str">
        <f t="shared" si="4"/>
        <v>TRANSLINKTrain-km2014</v>
      </c>
      <c r="B220" s="21" t="s">
        <v>60</v>
      </c>
      <c r="C220" s="21" t="s">
        <v>61</v>
      </c>
      <c r="D220" s="21" t="s">
        <v>125</v>
      </c>
      <c r="E220" s="22">
        <v>2014</v>
      </c>
      <c r="F220" s="22">
        <v>5</v>
      </c>
    </row>
    <row r="221" spans="1:6" ht="20.25" customHeight="1" x14ac:dyDescent="0.25">
      <c r="A221" t="str">
        <f t="shared" si="4"/>
        <v>RSIAccidents at active LC2015</v>
      </c>
      <c r="B221" s="21" t="s">
        <v>137</v>
      </c>
      <c r="C221" s="21" t="s">
        <v>138</v>
      </c>
      <c r="D221" s="21" t="s">
        <v>110</v>
      </c>
      <c r="E221" s="22">
        <v>2015</v>
      </c>
      <c r="F221" s="22">
        <v>11</v>
      </c>
    </row>
    <row r="222" spans="1:6" ht="20.25" customHeight="1" x14ac:dyDescent="0.25">
      <c r="A222" t="str">
        <f t="shared" si="4"/>
        <v>RSIAccidents at passive LC2015</v>
      </c>
      <c r="B222" s="21" t="s">
        <v>137</v>
      </c>
      <c r="C222" s="21" t="s">
        <v>138</v>
      </c>
      <c r="D222" s="21" t="s">
        <v>108</v>
      </c>
      <c r="E222" s="22">
        <v>2015</v>
      </c>
      <c r="F222" s="22">
        <v>1</v>
      </c>
    </row>
    <row r="223" spans="1:6" ht="20.25" customHeight="1" x14ac:dyDescent="0.25">
      <c r="A223" t="str">
        <f t="shared" si="4"/>
        <v>RSIActive LC2014</v>
      </c>
      <c r="B223" s="21" t="s">
        <v>137</v>
      </c>
      <c r="C223" s="21" t="s">
        <v>138</v>
      </c>
      <c r="D223" s="21" t="s">
        <v>123</v>
      </c>
      <c r="E223" s="22">
        <v>2014</v>
      </c>
      <c r="F223" s="22">
        <v>760</v>
      </c>
    </row>
    <row r="224" spans="1:6" ht="20.25" customHeight="1" x14ac:dyDescent="0.25">
      <c r="A224" t="str">
        <f t="shared" si="4"/>
        <v>RSIActive LC2015</v>
      </c>
      <c r="B224" s="21" t="s">
        <v>137</v>
      </c>
      <c r="C224" s="21" t="s">
        <v>138</v>
      </c>
      <c r="D224" s="21" t="s">
        <v>123</v>
      </c>
      <c r="E224" s="22">
        <v>2015</v>
      </c>
      <c r="F224" s="22">
        <v>760</v>
      </c>
    </row>
    <row r="225" spans="1:6" ht="20.25" customHeight="1" x14ac:dyDescent="0.25">
      <c r="A225" t="str">
        <f t="shared" si="4"/>
        <v>RSILength of lines2015</v>
      </c>
      <c r="B225" s="21" t="s">
        <v>137</v>
      </c>
      <c r="C225" s="21" t="s">
        <v>138</v>
      </c>
      <c r="D225" s="21" t="s">
        <v>120</v>
      </c>
      <c r="E225" s="22">
        <v>2015</v>
      </c>
      <c r="F225" s="22">
        <v>2240</v>
      </c>
    </row>
    <row r="226" spans="1:6" ht="20.25" customHeight="1" x14ac:dyDescent="0.25">
      <c r="A226" t="str">
        <f t="shared" si="4"/>
        <v>RSIPassive LC2014</v>
      </c>
      <c r="B226" s="21" t="s">
        <v>137</v>
      </c>
      <c r="C226" s="21" t="s">
        <v>138</v>
      </c>
      <c r="D226" s="21" t="s">
        <v>124</v>
      </c>
      <c r="E226" s="22">
        <v>2014</v>
      </c>
      <c r="F226" s="22">
        <v>693</v>
      </c>
    </row>
    <row r="227" spans="1:6" ht="20.25" customHeight="1" x14ac:dyDescent="0.25">
      <c r="A227" t="str">
        <f t="shared" si="4"/>
        <v>RSIPassive LC2015</v>
      </c>
      <c r="B227" s="21" t="s">
        <v>137</v>
      </c>
      <c r="C227" s="21" t="s">
        <v>138</v>
      </c>
      <c r="D227" s="21" t="s">
        <v>124</v>
      </c>
      <c r="E227" s="22">
        <v>2015</v>
      </c>
      <c r="F227" s="22">
        <v>693</v>
      </c>
    </row>
    <row r="228" spans="1:6" ht="20.25" customHeight="1" x14ac:dyDescent="0.25">
      <c r="A228" t="str">
        <f t="shared" si="4"/>
        <v>RSITotal number of accidents2014</v>
      </c>
      <c r="B228" s="21" t="s">
        <v>137</v>
      </c>
      <c r="C228" s="21" t="s">
        <v>138</v>
      </c>
      <c r="D228" s="21" t="s">
        <v>91</v>
      </c>
      <c r="E228" s="22">
        <v>2014</v>
      </c>
      <c r="F228" s="22">
        <v>8</v>
      </c>
    </row>
    <row r="229" spans="1:6" ht="20.25" customHeight="1" x14ac:dyDescent="0.25">
      <c r="A229" t="str">
        <f t="shared" si="4"/>
        <v>RSITotal number of accidents2015</v>
      </c>
      <c r="B229" s="21" t="s">
        <v>137</v>
      </c>
      <c r="C229" s="21" t="s">
        <v>138</v>
      </c>
      <c r="D229" s="21" t="s">
        <v>91</v>
      </c>
      <c r="E229" s="22">
        <v>2015</v>
      </c>
      <c r="F229" s="22">
        <v>12</v>
      </c>
    </row>
    <row r="230" spans="1:6" ht="20.25" customHeight="1" x14ac:dyDescent="0.25">
      <c r="A230" t="str">
        <f t="shared" si="4"/>
        <v>RSITotal number of fatalities2014</v>
      </c>
      <c r="B230" s="21" t="s">
        <v>137</v>
      </c>
      <c r="C230" s="21" t="s">
        <v>138</v>
      </c>
      <c r="D230" s="21" t="s">
        <v>109</v>
      </c>
      <c r="E230" s="22">
        <v>2014</v>
      </c>
      <c r="F230" s="22">
        <v>6</v>
      </c>
    </row>
    <row r="231" spans="1:6" ht="20.25" customHeight="1" x14ac:dyDescent="0.25">
      <c r="A231" t="str">
        <f t="shared" si="4"/>
        <v>RSITotal number of fatalities2015</v>
      </c>
      <c r="B231" s="21" t="s">
        <v>137</v>
      </c>
      <c r="C231" s="21" t="s">
        <v>138</v>
      </c>
      <c r="D231" s="21" t="s">
        <v>109</v>
      </c>
      <c r="E231" s="22">
        <v>2015</v>
      </c>
      <c r="F231" s="22">
        <v>8</v>
      </c>
    </row>
    <row r="232" spans="1:6" ht="20.25" customHeight="1" x14ac:dyDescent="0.25">
      <c r="A232" t="str">
        <f t="shared" si="4"/>
        <v>RSITotal number of LC2014</v>
      </c>
      <c r="B232" s="21" t="s">
        <v>137</v>
      </c>
      <c r="C232" s="21" t="s">
        <v>138</v>
      </c>
      <c r="D232" s="21" t="s">
        <v>66</v>
      </c>
      <c r="E232" s="22">
        <v>2014</v>
      </c>
      <c r="F232" s="22">
        <v>1453</v>
      </c>
    </row>
    <row r="233" spans="1:6" ht="20.25" customHeight="1" x14ac:dyDescent="0.25">
      <c r="A233" t="str">
        <f t="shared" si="4"/>
        <v>RSITotal number of LC2015</v>
      </c>
      <c r="B233" s="21" t="s">
        <v>137</v>
      </c>
      <c r="C233" s="21" t="s">
        <v>138</v>
      </c>
      <c r="D233" s="21" t="s">
        <v>66</v>
      </c>
      <c r="E233" s="22">
        <v>2015</v>
      </c>
      <c r="F233" s="22">
        <v>1453</v>
      </c>
    </row>
    <row r="234" spans="1:6" ht="20.25" customHeight="1" x14ac:dyDescent="0.25">
      <c r="A234" t="str">
        <f t="shared" si="4"/>
        <v>RSITrain-km2015</v>
      </c>
      <c r="B234" s="21" t="s">
        <v>137</v>
      </c>
      <c r="C234" s="21" t="s">
        <v>138</v>
      </c>
      <c r="D234" s="21" t="s">
        <v>125</v>
      </c>
      <c r="E234" s="22">
        <v>2015</v>
      </c>
      <c r="F234" s="22">
        <v>11.359</v>
      </c>
    </row>
    <row r="235" spans="1:6" ht="20.25" customHeight="1" x14ac:dyDescent="0.25">
      <c r="A235" t="str">
        <f t="shared" si="4"/>
        <v>HZ InfraAccidents at active LC2014</v>
      </c>
      <c r="B235" s="21" t="s">
        <v>67</v>
      </c>
      <c r="C235" s="21" t="s">
        <v>139</v>
      </c>
      <c r="D235" s="21" t="s">
        <v>110</v>
      </c>
      <c r="E235" s="22">
        <v>2014</v>
      </c>
      <c r="F235" s="22">
        <v>11</v>
      </c>
    </row>
    <row r="236" spans="1:6" ht="20.25" customHeight="1" x14ac:dyDescent="0.25">
      <c r="A236" t="str">
        <f t="shared" si="4"/>
        <v>HZ InfraAccidents at active LC2015</v>
      </c>
      <c r="B236" s="21" t="s">
        <v>67</v>
      </c>
      <c r="C236" s="21" t="s">
        <v>139</v>
      </c>
      <c r="D236" s="21" t="s">
        <v>110</v>
      </c>
      <c r="E236" s="22">
        <v>2015</v>
      </c>
      <c r="F236" s="22">
        <v>9</v>
      </c>
    </row>
    <row r="237" spans="1:6" ht="20.25" customHeight="1" x14ac:dyDescent="0.25">
      <c r="A237" t="str">
        <f t="shared" si="4"/>
        <v>HZ InfraAccidents at passive LC2014</v>
      </c>
      <c r="B237" s="21" t="s">
        <v>67</v>
      </c>
      <c r="C237" s="21" t="s">
        <v>139</v>
      </c>
      <c r="D237" s="21" t="s">
        <v>108</v>
      </c>
      <c r="E237" s="22">
        <v>2014</v>
      </c>
      <c r="F237" s="22">
        <v>22</v>
      </c>
    </row>
    <row r="238" spans="1:6" ht="20.25" customHeight="1" x14ac:dyDescent="0.25">
      <c r="A238" t="str">
        <f t="shared" si="4"/>
        <v>HZ InfraAccidents at passive LC2015</v>
      </c>
      <c r="B238" s="21" t="s">
        <v>67</v>
      </c>
      <c r="C238" s="21" t="s">
        <v>139</v>
      </c>
      <c r="D238" s="21" t="s">
        <v>108</v>
      </c>
      <c r="E238" s="22">
        <v>2015</v>
      </c>
      <c r="F238" s="22">
        <v>14</v>
      </c>
    </row>
    <row r="239" spans="1:6" ht="20.25" customHeight="1" x14ac:dyDescent="0.25">
      <c r="A239" t="str">
        <f t="shared" si="4"/>
        <v>HZ InfraAccidents involving seniors2015</v>
      </c>
      <c r="B239" s="21" t="s">
        <v>67</v>
      </c>
      <c r="C239" s="21" t="s">
        <v>139</v>
      </c>
      <c r="D239" s="21" t="s">
        <v>129</v>
      </c>
      <c r="E239" s="22">
        <v>2015</v>
      </c>
      <c r="F239" s="22">
        <v>1</v>
      </c>
    </row>
    <row r="240" spans="1:6" ht="20.25" customHeight="1" x14ac:dyDescent="0.25">
      <c r="A240" t="str">
        <f t="shared" si="4"/>
        <v>HZ InfraActive LC2014</v>
      </c>
      <c r="B240" s="21" t="s">
        <v>67</v>
      </c>
      <c r="C240" s="21" t="s">
        <v>139</v>
      </c>
      <c r="D240" s="21" t="s">
        <v>123</v>
      </c>
      <c r="E240" s="22">
        <v>2014</v>
      </c>
      <c r="F240" s="22">
        <v>555</v>
      </c>
    </row>
    <row r="241" spans="1:6" ht="20.25" customHeight="1" x14ac:dyDescent="0.25">
      <c r="A241" t="str">
        <f t="shared" si="4"/>
        <v>HZ InfraActive LC2015</v>
      </c>
      <c r="B241" s="21" t="s">
        <v>67</v>
      </c>
      <c r="C241" s="21" t="s">
        <v>139</v>
      </c>
      <c r="D241" s="21" t="s">
        <v>123</v>
      </c>
      <c r="E241" s="22">
        <v>2015</v>
      </c>
      <c r="F241" s="22">
        <v>597</v>
      </c>
    </row>
    <row r="242" spans="1:6" ht="20.25" customHeight="1" x14ac:dyDescent="0.25">
      <c r="A242" t="str">
        <f t="shared" si="4"/>
        <v>HZ InfraFatalities at active LC2014</v>
      </c>
      <c r="B242" s="21" t="s">
        <v>67</v>
      </c>
      <c r="C242" s="21" t="s">
        <v>139</v>
      </c>
      <c r="D242" s="21" t="s">
        <v>113</v>
      </c>
      <c r="E242" s="22">
        <v>2014</v>
      </c>
      <c r="F242" s="22">
        <v>1</v>
      </c>
    </row>
    <row r="243" spans="1:6" ht="20.25" customHeight="1" x14ac:dyDescent="0.25">
      <c r="A243" t="str">
        <f t="shared" si="4"/>
        <v>HZ InfraFatalities at active LC2015</v>
      </c>
      <c r="B243" s="21" t="s">
        <v>67</v>
      </c>
      <c r="C243" s="21" t="s">
        <v>139</v>
      </c>
      <c r="D243" s="21" t="s">
        <v>113</v>
      </c>
      <c r="E243" s="22">
        <v>2015</v>
      </c>
      <c r="F243" s="22">
        <v>4</v>
      </c>
    </row>
    <row r="244" spans="1:6" ht="20.25" customHeight="1" x14ac:dyDescent="0.25">
      <c r="A244" t="str">
        <f t="shared" si="4"/>
        <v>HZ InfraFatalities at passive LC2014</v>
      </c>
      <c r="B244" s="21" t="s">
        <v>67</v>
      </c>
      <c r="C244" s="21" t="s">
        <v>139</v>
      </c>
      <c r="D244" s="21" t="s">
        <v>111</v>
      </c>
      <c r="E244" s="22">
        <v>2014</v>
      </c>
      <c r="F244" s="22">
        <v>3</v>
      </c>
    </row>
    <row r="245" spans="1:6" ht="20.25" customHeight="1" x14ac:dyDescent="0.25">
      <c r="A245" t="str">
        <f t="shared" si="4"/>
        <v>HZ InfraFatalities at passive LC2015</v>
      </c>
      <c r="B245" s="21" t="s">
        <v>67</v>
      </c>
      <c r="C245" s="21" t="s">
        <v>139</v>
      </c>
      <c r="D245" s="21" t="s">
        <v>111</v>
      </c>
      <c r="E245" s="22">
        <v>2015</v>
      </c>
      <c r="F245" s="22">
        <v>2</v>
      </c>
    </row>
    <row r="246" spans="1:6" ht="20.25" customHeight="1" x14ac:dyDescent="0.25">
      <c r="A246" t="str">
        <f t="shared" si="4"/>
        <v>HZ InfraLength of lines2015</v>
      </c>
      <c r="B246" s="21" t="s">
        <v>67</v>
      </c>
      <c r="C246" s="21" t="s">
        <v>139</v>
      </c>
      <c r="D246" s="21" t="s">
        <v>120</v>
      </c>
      <c r="E246" s="22">
        <v>2015</v>
      </c>
      <c r="F246" s="22">
        <v>2722</v>
      </c>
    </row>
    <row r="247" spans="1:6" ht="20.25" customHeight="1" x14ac:dyDescent="0.25">
      <c r="A247" t="str">
        <f t="shared" si="4"/>
        <v>HZ InfraPassive LC2014</v>
      </c>
      <c r="B247" s="21" t="s">
        <v>67</v>
      </c>
      <c r="C247" s="21" t="s">
        <v>139</v>
      </c>
      <c r="D247" s="21" t="s">
        <v>124</v>
      </c>
      <c r="E247" s="22">
        <v>2014</v>
      </c>
      <c r="F247" s="22">
        <v>966</v>
      </c>
    </row>
    <row r="248" spans="1:6" ht="20.25" customHeight="1" x14ac:dyDescent="0.25">
      <c r="A248" t="str">
        <f t="shared" si="4"/>
        <v>HZ InfraPassive LC2015</v>
      </c>
      <c r="B248" s="21" t="s">
        <v>67</v>
      </c>
      <c r="C248" s="21" t="s">
        <v>139</v>
      </c>
      <c r="D248" s="21" t="s">
        <v>124</v>
      </c>
      <c r="E248" s="22">
        <v>2015</v>
      </c>
      <c r="F248" s="22">
        <v>917</v>
      </c>
    </row>
    <row r="249" spans="1:6" ht="20.25" customHeight="1" x14ac:dyDescent="0.25">
      <c r="A249" t="str">
        <f t="shared" si="4"/>
        <v>HZ InfraTotal number of accidents2014</v>
      </c>
      <c r="B249" s="21" t="s">
        <v>67</v>
      </c>
      <c r="C249" s="21" t="s">
        <v>139</v>
      </c>
      <c r="D249" s="21" t="s">
        <v>91</v>
      </c>
      <c r="E249" s="22">
        <v>2014</v>
      </c>
      <c r="F249" s="22">
        <v>33</v>
      </c>
    </row>
    <row r="250" spans="1:6" ht="20.25" customHeight="1" x14ac:dyDescent="0.25">
      <c r="A250" t="str">
        <f t="shared" si="4"/>
        <v>HZ InfraTotal number of accidents2015</v>
      </c>
      <c r="B250" s="21" t="s">
        <v>67</v>
      </c>
      <c r="C250" s="21" t="s">
        <v>139</v>
      </c>
      <c r="D250" s="21" t="s">
        <v>91</v>
      </c>
      <c r="E250" s="22">
        <v>2015</v>
      </c>
      <c r="F250" s="22">
        <v>24</v>
      </c>
    </row>
    <row r="251" spans="1:6" ht="20.25" customHeight="1" x14ac:dyDescent="0.25">
      <c r="A251" t="str">
        <f t="shared" si="4"/>
        <v>HZ InfraTotal number of fatalities2014</v>
      </c>
      <c r="B251" s="21" t="s">
        <v>67</v>
      </c>
      <c r="C251" s="21" t="s">
        <v>139</v>
      </c>
      <c r="D251" s="21" t="s">
        <v>109</v>
      </c>
      <c r="E251" s="22">
        <v>2014</v>
      </c>
      <c r="F251" s="22">
        <v>4</v>
      </c>
    </row>
    <row r="252" spans="1:6" ht="20.25" customHeight="1" x14ac:dyDescent="0.25">
      <c r="A252" t="str">
        <f t="shared" si="4"/>
        <v>HZ InfraTotal number of fatalities2015</v>
      </c>
      <c r="B252" s="21" t="s">
        <v>67</v>
      </c>
      <c r="C252" s="21" t="s">
        <v>139</v>
      </c>
      <c r="D252" s="21" t="s">
        <v>109</v>
      </c>
      <c r="E252" s="22">
        <v>2015</v>
      </c>
      <c r="F252" s="22">
        <v>6</v>
      </c>
    </row>
    <row r="253" spans="1:6" ht="20.25" customHeight="1" x14ac:dyDescent="0.25">
      <c r="A253" t="str">
        <f t="shared" si="4"/>
        <v>HZ InfraTotal number of LC2014</v>
      </c>
      <c r="B253" s="21" t="s">
        <v>67</v>
      </c>
      <c r="C253" s="21" t="s">
        <v>139</v>
      </c>
      <c r="D253" s="21" t="s">
        <v>66</v>
      </c>
      <c r="E253" s="22">
        <v>2014</v>
      </c>
      <c r="F253" s="22">
        <v>1521</v>
      </c>
    </row>
    <row r="254" spans="1:6" ht="20.25" customHeight="1" x14ac:dyDescent="0.25">
      <c r="A254" t="str">
        <f t="shared" si="4"/>
        <v>HZ InfraTotal number of LC2015</v>
      </c>
      <c r="B254" s="21" t="s">
        <v>67</v>
      </c>
      <c r="C254" s="21" t="s">
        <v>139</v>
      </c>
      <c r="D254" s="21" t="s">
        <v>66</v>
      </c>
      <c r="E254" s="22">
        <v>2015</v>
      </c>
      <c r="F254" s="22">
        <v>1514</v>
      </c>
    </row>
    <row r="255" spans="1:6" ht="20.25" customHeight="1" x14ac:dyDescent="0.25">
      <c r="A255" t="str">
        <f t="shared" si="4"/>
        <v>HZ InfraTrain-km2015</v>
      </c>
      <c r="B255" s="21" t="s">
        <v>67</v>
      </c>
      <c r="C255" s="21" t="s">
        <v>139</v>
      </c>
      <c r="D255" s="21" t="s">
        <v>125</v>
      </c>
      <c r="E255" s="22">
        <v>2015</v>
      </c>
      <c r="F255" s="22">
        <v>20.329999999999998</v>
      </c>
    </row>
    <row r="256" spans="1:6" ht="20.25" customHeight="1" x14ac:dyDescent="0.25">
      <c r="A256" t="str">
        <f t="shared" si="4"/>
        <v>GYSEVAccidents at active LC2014</v>
      </c>
      <c r="B256" s="21" t="s">
        <v>140</v>
      </c>
      <c r="C256" s="21" t="s">
        <v>141</v>
      </c>
      <c r="D256" s="21" t="s">
        <v>110</v>
      </c>
      <c r="E256" s="22">
        <v>2014</v>
      </c>
      <c r="F256" s="22">
        <v>5</v>
      </c>
    </row>
    <row r="257" spans="1:6" ht="20.25" customHeight="1" x14ac:dyDescent="0.25">
      <c r="A257" t="str">
        <f t="shared" si="4"/>
        <v>GYSEVAccidents at active LC2015</v>
      </c>
      <c r="B257" s="21" t="s">
        <v>140</v>
      </c>
      <c r="C257" s="21" t="s">
        <v>141</v>
      </c>
      <c r="D257" s="21" t="s">
        <v>110</v>
      </c>
      <c r="E257" s="22">
        <v>2015</v>
      </c>
      <c r="F257" s="22">
        <v>4</v>
      </c>
    </row>
    <row r="258" spans="1:6" ht="20.25" customHeight="1" x14ac:dyDescent="0.25">
      <c r="A258" t="str">
        <f t="shared" si="4"/>
        <v>GYSEVAccidents at passive LC2014</v>
      </c>
      <c r="B258" s="21" t="s">
        <v>140</v>
      </c>
      <c r="C258" s="21" t="s">
        <v>141</v>
      </c>
      <c r="D258" s="21" t="s">
        <v>108</v>
      </c>
      <c r="E258" s="22">
        <v>2014</v>
      </c>
      <c r="F258" s="22">
        <v>1</v>
      </c>
    </row>
    <row r="259" spans="1:6" ht="20.25" customHeight="1" x14ac:dyDescent="0.25">
      <c r="A259" t="str">
        <f t="shared" si="4"/>
        <v>GYSEVAccidents at passive LC2015</v>
      </c>
      <c r="B259" s="21" t="s">
        <v>140</v>
      </c>
      <c r="C259" s="21" t="s">
        <v>141</v>
      </c>
      <c r="D259" s="21" t="s">
        <v>108</v>
      </c>
      <c r="E259" s="22">
        <v>2015</v>
      </c>
      <c r="F259" s="22">
        <v>0</v>
      </c>
    </row>
    <row r="260" spans="1:6" ht="20.25" customHeight="1" x14ac:dyDescent="0.25">
      <c r="A260" t="str">
        <f t="shared" si="4"/>
        <v>GYSEVAccidents involving cyclists2015</v>
      </c>
      <c r="B260" s="21" t="s">
        <v>140</v>
      </c>
      <c r="C260" s="21" t="s">
        <v>141</v>
      </c>
      <c r="D260" s="21" t="s">
        <v>126</v>
      </c>
      <c r="E260" s="22">
        <v>2015</v>
      </c>
      <c r="F260" s="22">
        <v>0</v>
      </c>
    </row>
    <row r="261" spans="1:6" ht="20.25" customHeight="1" x14ac:dyDescent="0.25">
      <c r="A261" t="str">
        <f t="shared" si="4"/>
        <v>GYSEVAccidents involving pedestrians2015</v>
      </c>
      <c r="B261" s="21" t="s">
        <v>140</v>
      </c>
      <c r="C261" s="21" t="s">
        <v>141</v>
      </c>
      <c r="D261" s="21" t="s">
        <v>127</v>
      </c>
      <c r="E261" s="22">
        <v>2015</v>
      </c>
      <c r="F261" s="22">
        <v>1</v>
      </c>
    </row>
    <row r="262" spans="1:6" ht="20.25" customHeight="1" x14ac:dyDescent="0.25">
      <c r="A262" t="str">
        <f t="shared" si="4"/>
        <v>GYSEVAccidents involving PRM2015</v>
      </c>
      <c r="B262" s="21" t="s">
        <v>140</v>
      </c>
      <c r="C262" s="21" t="s">
        <v>141</v>
      </c>
      <c r="D262" s="21" t="s">
        <v>128</v>
      </c>
      <c r="E262" s="22">
        <v>2015</v>
      </c>
      <c r="F262" s="22">
        <v>0</v>
      </c>
    </row>
    <row r="263" spans="1:6" ht="20.25" customHeight="1" x14ac:dyDescent="0.25">
      <c r="A263" t="str">
        <f t="shared" si="4"/>
        <v>GYSEVAccidents involving seniors2015</v>
      </c>
      <c r="B263" s="21" t="s">
        <v>140</v>
      </c>
      <c r="C263" s="21" t="s">
        <v>141</v>
      </c>
      <c r="D263" s="21" t="s">
        <v>129</v>
      </c>
      <c r="E263" s="22">
        <v>2015</v>
      </c>
      <c r="F263" s="22">
        <v>0</v>
      </c>
    </row>
    <row r="264" spans="1:6" ht="20.25" customHeight="1" x14ac:dyDescent="0.25">
      <c r="A264" t="str">
        <f t="shared" ref="A264:A317" si="5">C264&amp;D264&amp;E264</f>
        <v>GYSEVActive LC2014</v>
      </c>
      <c r="B264" s="21" t="s">
        <v>140</v>
      </c>
      <c r="C264" s="21" t="s">
        <v>141</v>
      </c>
      <c r="D264" s="21" t="s">
        <v>123</v>
      </c>
      <c r="E264" s="22">
        <v>2014</v>
      </c>
      <c r="F264" s="22">
        <v>260</v>
      </c>
    </row>
    <row r="265" spans="1:6" ht="20.25" customHeight="1" x14ac:dyDescent="0.25">
      <c r="A265" t="str">
        <f t="shared" si="5"/>
        <v>GYSEVActive LC2015</v>
      </c>
      <c r="B265" s="21" t="s">
        <v>140</v>
      </c>
      <c r="C265" s="21" t="s">
        <v>141</v>
      </c>
      <c r="D265" s="21" t="s">
        <v>123</v>
      </c>
      <c r="E265" s="22">
        <v>2015</v>
      </c>
      <c r="F265" s="22">
        <v>260</v>
      </c>
    </row>
    <row r="266" spans="1:6" ht="20.25" customHeight="1" x14ac:dyDescent="0.25">
      <c r="A266" t="str">
        <f t="shared" si="5"/>
        <v>GYSEVCyclist fatalities2015</v>
      </c>
      <c r="B266" s="21" t="s">
        <v>140</v>
      </c>
      <c r="C266" s="21" t="s">
        <v>141</v>
      </c>
      <c r="D266" s="21" t="s">
        <v>130</v>
      </c>
      <c r="E266" s="22">
        <v>2015</v>
      </c>
      <c r="F266" s="22">
        <v>0</v>
      </c>
    </row>
    <row r="267" spans="1:6" ht="20.25" customHeight="1" x14ac:dyDescent="0.25">
      <c r="A267" t="str">
        <f t="shared" si="5"/>
        <v>GYSEVFatalities at active LC2014</v>
      </c>
      <c r="B267" s="21" t="s">
        <v>140</v>
      </c>
      <c r="C267" s="21" t="s">
        <v>141</v>
      </c>
      <c r="D267" s="21" t="s">
        <v>113</v>
      </c>
      <c r="E267" s="22">
        <v>2014</v>
      </c>
      <c r="F267" s="22">
        <v>2</v>
      </c>
    </row>
    <row r="268" spans="1:6" ht="20.25" customHeight="1" x14ac:dyDescent="0.25">
      <c r="A268" t="str">
        <f t="shared" si="5"/>
        <v>GYSEVFatalities at active LC2015</v>
      </c>
      <c r="B268" s="21" t="s">
        <v>140</v>
      </c>
      <c r="C268" s="21" t="s">
        <v>141</v>
      </c>
      <c r="D268" s="21" t="s">
        <v>113</v>
      </c>
      <c r="E268" s="22">
        <v>2015</v>
      </c>
      <c r="F268" s="22">
        <v>6</v>
      </c>
    </row>
    <row r="269" spans="1:6" ht="20.25" customHeight="1" x14ac:dyDescent="0.25">
      <c r="A269" t="str">
        <f t="shared" si="5"/>
        <v>GYSEVFatalities at passive LC2014</v>
      </c>
      <c r="B269" s="21" t="s">
        <v>140</v>
      </c>
      <c r="C269" s="21" t="s">
        <v>141</v>
      </c>
      <c r="D269" s="21" t="s">
        <v>111</v>
      </c>
      <c r="E269" s="22">
        <v>2014</v>
      </c>
      <c r="F269" s="22">
        <v>2</v>
      </c>
    </row>
    <row r="270" spans="1:6" ht="20.25" customHeight="1" x14ac:dyDescent="0.25">
      <c r="A270" t="str">
        <f t="shared" si="5"/>
        <v>GYSEVFatalities at passive LC2015</v>
      </c>
      <c r="B270" s="21" t="s">
        <v>140</v>
      </c>
      <c r="C270" s="21" t="s">
        <v>141</v>
      </c>
      <c r="D270" s="21" t="s">
        <v>111</v>
      </c>
      <c r="E270" s="22">
        <v>2015</v>
      </c>
      <c r="F270" s="22">
        <v>2</v>
      </c>
    </row>
    <row r="271" spans="1:6" ht="20.25" customHeight="1" x14ac:dyDescent="0.25">
      <c r="A271" t="str">
        <f t="shared" si="5"/>
        <v>GYSEVPassive LC2014</v>
      </c>
      <c r="B271" s="21" t="s">
        <v>140</v>
      </c>
      <c r="C271" s="21" t="s">
        <v>141</v>
      </c>
      <c r="D271" s="21" t="s">
        <v>124</v>
      </c>
      <c r="E271" s="22">
        <v>2014</v>
      </c>
      <c r="F271" s="22">
        <v>44</v>
      </c>
    </row>
    <row r="272" spans="1:6" ht="20.25" customHeight="1" x14ac:dyDescent="0.25">
      <c r="A272" t="str">
        <f t="shared" si="5"/>
        <v>GYSEVPassive LC2015</v>
      </c>
      <c r="B272" s="21" t="s">
        <v>140</v>
      </c>
      <c r="C272" s="21" t="s">
        <v>141</v>
      </c>
      <c r="D272" s="21" t="s">
        <v>124</v>
      </c>
      <c r="E272" s="22">
        <v>2015</v>
      </c>
      <c r="F272" s="22">
        <v>44</v>
      </c>
    </row>
    <row r="273" spans="1:6" ht="20.25" customHeight="1" x14ac:dyDescent="0.25">
      <c r="A273" t="str">
        <f t="shared" si="5"/>
        <v>GYSEVPedestrian fatalities2015</v>
      </c>
      <c r="B273" s="21" t="s">
        <v>140</v>
      </c>
      <c r="C273" s="21" t="s">
        <v>141</v>
      </c>
      <c r="D273" s="21" t="s">
        <v>131</v>
      </c>
      <c r="E273" s="22">
        <v>2015</v>
      </c>
      <c r="F273" s="22">
        <v>0</v>
      </c>
    </row>
    <row r="274" spans="1:6" ht="20.25" customHeight="1" x14ac:dyDescent="0.25">
      <c r="A274" t="str">
        <f t="shared" si="5"/>
        <v>GYSEVPRM fatalities2015</v>
      </c>
      <c r="B274" s="21" t="s">
        <v>140</v>
      </c>
      <c r="C274" s="21" t="s">
        <v>141</v>
      </c>
      <c r="D274" s="21" t="s">
        <v>132</v>
      </c>
      <c r="E274" s="22">
        <v>2015</v>
      </c>
      <c r="F274" s="22">
        <v>0</v>
      </c>
    </row>
    <row r="275" spans="1:6" ht="20.25" customHeight="1" x14ac:dyDescent="0.25">
      <c r="A275" t="str">
        <f t="shared" si="5"/>
        <v>GYSEVSenior fatalities2015</v>
      </c>
      <c r="B275" s="21" t="s">
        <v>140</v>
      </c>
      <c r="C275" s="21" t="s">
        <v>141</v>
      </c>
      <c r="D275" s="21" t="s">
        <v>133</v>
      </c>
      <c r="E275" s="22">
        <v>2015</v>
      </c>
      <c r="F275" s="22">
        <v>0</v>
      </c>
    </row>
    <row r="276" spans="1:6" ht="20.25" customHeight="1" x14ac:dyDescent="0.25">
      <c r="A276" t="str">
        <f t="shared" si="5"/>
        <v>GYSEVTotal number of accidents2014</v>
      </c>
      <c r="B276" s="21" t="s">
        <v>140</v>
      </c>
      <c r="C276" s="21" t="s">
        <v>141</v>
      </c>
      <c r="D276" s="21" t="s">
        <v>91</v>
      </c>
      <c r="E276" s="22">
        <v>2014</v>
      </c>
      <c r="F276" s="22">
        <v>6</v>
      </c>
    </row>
    <row r="277" spans="1:6" ht="20.25" customHeight="1" x14ac:dyDescent="0.25">
      <c r="A277" t="str">
        <f t="shared" si="5"/>
        <v>GYSEVTotal number of accidents2015</v>
      </c>
      <c r="B277" s="21" t="s">
        <v>140</v>
      </c>
      <c r="C277" s="21" t="s">
        <v>141</v>
      </c>
      <c r="D277" s="21" t="s">
        <v>91</v>
      </c>
      <c r="E277" s="22">
        <v>2015</v>
      </c>
      <c r="F277" s="22">
        <v>4</v>
      </c>
    </row>
    <row r="278" spans="1:6" ht="20.25" customHeight="1" x14ac:dyDescent="0.25">
      <c r="A278" t="str">
        <f t="shared" si="5"/>
        <v>GYSEVTotal number of fatalities2014</v>
      </c>
      <c r="B278" s="21" t="s">
        <v>140</v>
      </c>
      <c r="C278" s="21" t="s">
        <v>141</v>
      </c>
      <c r="D278" s="21" t="s">
        <v>109</v>
      </c>
      <c r="E278" s="22">
        <v>2014</v>
      </c>
      <c r="F278" s="22">
        <v>4</v>
      </c>
    </row>
    <row r="279" spans="1:6" ht="20.25" customHeight="1" x14ac:dyDescent="0.25">
      <c r="A279" t="str">
        <f t="shared" si="5"/>
        <v>GYSEVTotal number of fatalities2015</v>
      </c>
      <c r="B279" s="21" t="s">
        <v>140</v>
      </c>
      <c r="C279" s="21" t="s">
        <v>141</v>
      </c>
      <c r="D279" s="21" t="s">
        <v>109</v>
      </c>
      <c r="E279" s="22">
        <v>2015</v>
      </c>
      <c r="F279" s="22">
        <v>8</v>
      </c>
    </row>
    <row r="280" spans="1:6" ht="20.25" customHeight="1" x14ac:dyDescent="0.25">
      <c r="A280" t="str">
        <f t="shared" si="5"/>
        <v>GYSEVTotal number of LC2014</v>
      </c>
      <c r="B280" s="21" t="s">
        <v>140</v>
      </c>
      <c r="C280" s="21" t="s">
        <v>141</v>
      </c>
      <c r="D280" s="21" t="s">
        <v>66</v>
      </c>
      <c r="E280" s="22">
        <v>2014</v>
      </c>
      <c r="F280" s="22">
        <v>304</v>
      </c>
    </row>
    <row r="281" spans="1:6" ht="20.25" customHeight="1" x14ac:dyDescent="0.25">
      <c r="A281" t="str">
        <f t="shared" si="5"/>
        <v>GYSEVTotal number of LC2015</v>
      </c>
      <c r="B281" s="21" t="s">
        <v>140</v>
      </c>
      <c r="C281" s="21" t="s">
        <v>141</v>
      </c>
      <c r="D281" s="21" t="s">
        <v>66</v>
      </c>
      <c r="E281" s="22">
        <v>2015</v>
      </c>
      <c r="F281" s="22">
        <v>304</v>
      </c>
    </row>
    <row r="282" spans="1:6" ht="20.25" customHeight="1" x14ac:dyDescent="0.25">
      <c r="A282" t="str">
        <f t="shared" si="5"/>
        <v>GYSEVTrain-km2015</v>
      </c>
      <c r="B282" s="21" t="s">
        <v>140</v>
      </c>
      <c r="C282" s="21" t="s">
        <v>141</v>
      </c>
      <c r="D282" s="21" t="s">
        <v>125</v>
      </c>
      <c r="E282" s="22">
        <v>2015</v>
      </c>
      <c r="F282" s="22">
        <v>6</v>
      </c>
    </row>
    <row r="283" spans="1:6" ht="20.25" customHeight="1" x14ac:dyDescent="0.25">
      <c r="A283" t="str">
        <f t="shared" si="5"/>
        <v>CIEAccidents at active LC2014</v>
      </c>
      <c r="B283" s="21" t="s">
        <v>142</v>
      </c>
      <c r="C283" s="21" t="s">
        <v>143</v>
      </c>
      <c r="D283" s="21" t="s">
        <v>110</v>
      </c>
      <c r="E283" s="22">
        <v>2014</v>
      </c>
      <c r="F283" s="22">
        <v>0</v>
      </c>
    </row>
    <row r="284" spans="1:6" ht="20.25" customHeight="1" x14ac:dyDescent="0.25">
      <c r="A284" t="str">
        <f t="shared" si="5"/>
        <v>CIEAccidents at active LC2015</v>
      </c>
      <c r="B284" s="21" t="s">
        <v>142</v>
      </c>
      <c r="C284" s="21" t="s">
        <v>143</v>
      </c>
      <c r="D284" s="21" t="s">
        <v>110</v>
      </c>
      <c r="E284" s="22">
        <v>2015</v>
      </c>
      <c r="F284" s="22">
        <v>1</v>
      </c>
    </row>
    <row r="285" spans="1:6" ht="20.25" customHeight="1" x14ac:dyDescent="0.25">
      <c r="A285" t="str">
        <f t="shared" si="5"/>
        <v>CIEAccidents at passive LC2014</v>
      </c>
      <c r="B285" s="21" t="s">
        <v>142</v>
      </c>
      <c r="C285" s="21" t="s">
        <v>143</v>
      </c>
      <c r="D285" s="21" t="s">
        <v>108</v>
      </c>
      <c r="E285" s="22">
        <v>2014</v>
      </c>
      <c r="F285" s="22">
        <v>2</v>
      </c>
    </row>
    <row r="286" spans="1:6" ht="20.25" customHeight="1" x14ac:dyDescent="0.25">
      <c r="A286" t="str">
        <f t="shared" si="5"/>
        <v>CIEAccidents at passive LC2015</v>
      </c>
      <c r="B286" s="21" t="s">
        <v>142</v>
      </c>
      <c r="C286" s="21" t="s">
        <v>143</v>
      </c>
      <c r="D286" s="21" t="s">
        <v>108</v>
      </c>
      <c r="E286" s="22">
        <v>2015</v>
      </c>
      <c r="F286" s="22">
        <v>0</v>
      </c>
    </row>
    <row r="287" spans="1:6" ht="20.25" customHeight="1" x14ac:dyDescent="0.25">
      <c r="A287" t="str">
        <f t="shared" si="5"/>
        <v>CIEAccidents involving cyclists2015</v>
      </c>
      <c r="B287" s="21" t="s">
        <v>142</v>
      </c>
      <c r="C287" s="21" t="s">
        <v>143</v>
      </c>
      <c r="D287" s="21" t="s">
        <v>126</v>
      </c>
      <c r="E287" s="22">
        <v>2015</v>
      </c>
      <c r="F287" s="22">
        <v>0</v>
      </c>
    </row>
    <row r="288" spans="1:6" ht="20.25" customHeight="1" x14ac:dyDescent="0.25">
      <c r="A288" t="str">
        <f t="shared" si="5"/>
        <v>CIEAccidents involving pedestrians2015</v>
      </c>
      <c r="B288" s="21" t="s">
        <v>142</v>
      </c>
      <c r="C288" s="21" t="s">
        <v>143</v>
      </c>
      <c r="D288" s="21" t="s">
        <v>127</v>
      </c>
      <c r="E288" s="22">
        <v>2015</v>
      </c>
      <c r="F288" s="22">
        <v>0</v>
      </c>
    </row>
    <row r="289" spans="1:6" ht="20.25" customHeight="1" x14ac:dyDescent="0.25">
      <c r="A289" t="str">
        <f t="shared" si="5"/>
        <v>CIEAccidents involving PRM2015</v>
      </c>
      <c r="B289" s="21" t="s">
        <v>142</v>
      </c>
      <c r="C289" s="21" t="s">
        <v>143</v>
      </c>
      <c r="D289" s="21" t="s">
        <v>128</v>
      </c>
      <c r="E289" s="22">
        <v>2015</v>
      </c>
      <c r="F289" s="22">
        <v>0</v>
      </c>
    </row>
    <row r="290" spans="1:6" ht="20.25" customHeight="1" x14ac:dyDescent="0.25">
      <c r="A290" t="str">
        <f t="shared" si="5"/>
        <v>CIEAccidents involving seniors2015</v>
      </c>
      <c r="B290" s="21" t="s">
        <v>142</v>
      </c>
      <c r="C290" s="21" t="s">
        <v>143</v>
      </c>
      <c r="D290" s="21" t="s">
        <v>129</v>
      </c>
      <c r="E290" s="22">
        <v>2015</v>
      </c>
      <c r="F290" s="22">
        <v>0</v>
      </c>
    </row>
    <row r="291" spans="1:6" ht="20.25" customHeight="1" x14ac:dyDescent="0.25">
      <c r="A291" t="str">
        <f t="shared" si="5"/>
        <v>CIEActive LC2014</v>
      </c>
      <c r="B291" s="21" t="s">
        <v>142</v>
      </c>
      <c r="C291" s="21" t="s">
        <v>143</v>
      </c>
      <c r="D291" s="21" t="s">
        <v>123</v>
      </c>
      <c r="E291" s="22">
        <v>2014</v>
      </c>
      <c r="F291" s="22">
        <v>201</v>
      </c>
    </row>
    <row r="292" spans="1:6" ht="20.25" customHeight="1" x14ac:dyDescent="0.25">
      <c r="A292" t="str">
        <f t="shared" si="5"/>
        <v>CIEActive LC2015</v>
      </c>
      <c r="B292" s="21" t="s">
        <v>142</v>
      </c>
      <c r="C292" s="21" t="s">
        <v>143</v>
      </c>
      <c r="D292" s="21" t="s">
        <v>123</v>
      </c>
      <c r="E292" s="22">
        <v>2015</v>
      </c>
      <c r="F292" s="22">
        <v>204</v>
      </c>
    </row>
    <row r="293" spans="1:6" ht="20.25" customHeight="1" x14ac:dyDescent="0.25">
      <c r="A293" t="str">
        <f t="shared" si="5"/>
        <v>CIECyclist fatalities2015</v>
      </c>
      <c r="B293" s="21" t="s">
        <v>142</v>
      </c>
      <c r="C293" s="21" t="s">
        <v>143</v>
      </c>
      <c r="D293" s="21" t="s">
        <v>130</v>
      </c>
      <c r="E293" s="22">
        <v>2015</v>
      </c>
      <c r="F293" s="22">
        <v>0</v>
      </c>
    </row>
    <row r="294" spans="1:6" ht="20.25" customHeight="1" x14ac:dyDescent="0.25">
      <c r="A294" t="str">
        <f t="shared" si="5"/>
        <v>CIEFatalities at active LC2014</v>
      </c>
      <c r="B294" s="21" t="s">
        <v>142</v>
      </c>
      <c r="C294" s="21" t="s">
        <v>143</v>
      </c>
      <c r="D294" s="21" t="s">
        <v>113</v>
      </c>
      <c r="E294" s="22">
        <v>2014</v>
      </c>
      <c r="F294" s="22">
        <v>0</v>
      </c>
    </row>
    <row r="295" spans="1:6" ht="20.25" customHeight="1" x14ac:dyDescent="0.25">
      <c r="A295" t="str">
        <f t="shared" si="5"/>
        <v>CIEFatalities at active LC2015</v>
      </c>
      <c r="B295" s="21" t="s">
        <v>142</v>
      </c>
      <c r="C295" s="21" t="s">
        <v>143</v>
      </c>
      <c r="D295" s="21" t="s">
        <v>113</v>
      </c>
      <c r="E295" s="22">
        <v>2015</v>
      </c>
      <c r="F295" s="22">
        <v>0</v>
      </c>
    </row>
    <row r="296" spans="1:6" ht="20.25" customHeight="1" x14ac:dyDescent="0.25">
      <c r="A296" t="str">
        <f t="shared" si="5"/>
        <v>CIEFatalities at passive LC2014</v>
      </c>
      <c r="B296" s="21" t="s">
        <v>142</v>
      </c>
      <c r="C296" s="21" t="s">
        <v>143</v>
      </c>
      <c r="D296" s="21" t="s">
        <v>111</v>
      </c>
      <c r="E296" s="22">
        <v>2014</v>
      </c>
      <c r="F296" s="22">
        <v>0</v>
      </c>
    </row>
    <row r="297" spans="1:6" ht="20.25" customHeight="1" x14ac:dyDescent="0.25">
      <c r="A297" t="str">
        <f t="shared" si="5"/>
        <v>CIEFatalities at passive LC2015</v>
      </c>
      <c r="B297" s="21" t="s">
        <v>142</v>
      </c>
      <c r="C297" s="21" t="s">
        <v>143</v>
      </c>
      <c r="D297" s="21" t="s">
        <v>111</v>
      </c>
      <c r="E297" s="22">
        <v>2015</v>
      </c>
      <c r="F297" s="22">
        <v>0</v>
      </c>
    </row>
    <row r="298" spans="1:6" ht="20.25" customHeight="1" x14ac:dyDescent="0.25">
      <c r="A298" t="str">
        <f t="shared" si="5"/>
        <v>CIELength of lines2015</v>
      </c>
      <c r="B298" s="21" t="s">
        <v>142</v>
      </c>
      <c r="C298" s="21" t="s">
        <v>143</v>
      </c>
      <c r="D298" s="21" t="s">
        <v>120</v>
      </c>
      <c r="E298" s="22">
        <v>2015</v>
      </c>
      <c r="F298" s="22">
        <v>2560</v>
      </c>
    </row>
    <row r="299" spans="1:6" ht="20.25" customHeight="1" x14ac:dyDescent="0.25">
      <c r="A299" t="str">
        <f t="shared" si="5"/>
        <v>CIEPassive LC2014</v>
      </c>
      <c r="B299" s="21" t="s">
        <v>142</v>
      </c>
      <c r="C299" s="21" t="s">
        <v>143</v>
      </c>
      <c r="D299" s="21" t="s">
        <v>124</v>
      </c>
      <c r="E299" s="22">
        <v>2014</v>
      </c>
      <c r="F299" s="22">
        <v>774</v>
      </c>
    </row>
    <row r="300" spans="1:6" ht="20.25" customHeight="1" x14ac:dyDescent="0.25">
      <c r="A300" t="str">
        <f t="shared" si="5"/>
        <v>CIEPassive LC2015</v>
      </c>
      <c r="B300" s="21" t="s">
        <v>142</v>
      </c>
      <c r="C300" s="21" t="s">
        <v>143</v>
      </c>
      <c r="D300" s="21" t="s">
        <v>124</v>
      </c>
      <c r="E300" s="22">
        <v>2015</v>
      </c>
      <c r="F300" s="22">
        <v>787</v>
      </c>
    </row>
    <row r="301" spans="1:6" ht="20.25" customHeight="1" x14ac:dyDescent="0.25">
      <c r="A301" t="str">
        <f t="shared" si="5"/>
        <v>CIEPedestrian fatalities2015</v>
      </c>
      <c r="B301" s="21" t="s">
        <v>142</v>
      </c>
      <c r="C301" s="21" t="s">
        <v>143</v>
      </c>
      <c r="D301" s="21" t="s">
        <v>131</v>
      </c>
      <c r="E301" s="22">
        <v>2015</v>
      </c>
      <c r="F301" s="22">
        <v>0</v>
      </c>
    </row>
    <row r="302" spans="1:6" ht="20.25" customHeight="1" x14ac:dyDescent="0.25">
      <c r="A302" t="str">
        <f t="shared" si="5"/>
        <v>CIEPRM fatalities2015</v>
      </c>
      <c r="B302" s="21" t="s">
        <v>142</v>
      </c>
      <c r="C302" s="21" t="s">
        <v>143</v>
      </c>
      <c r="D302" s="21" t="s">
        <v>132</v>
      </c>
      <c r="E302" s="22">
        <v>2015</v>
      </c>
      <c r="F302" s="22">
        <v>0</v>
      </c>
    </row>
    <row r="303" spans="1:6" ht="20.25" customHeight="1" x14ac:dyDescent="0.25">
      <c r="A303" t="str">
        <f t="shared" si="5"/>
        <v>CIESenior fatalities2015</v>
      </c>
      <c r="B303" s="21" t="s">
        <v>142</v>
      </c>
      <c r="C303" s="21" t="s">
        <v>143</v>
      </c>
      <c r="D303" s="21" t="s">
        <v>133</v>
      </c>
      <c r="E303" s="22">
        <v>2015</v>
      </c>
      <c r="F303" s="22">
        <v>0</v>
      </c>
    </row>
    <row r="304" spans="1:6" ht="20.25" customHeight="1" x14ac:dyDescent="0.25">
      <c r="A304" t="str">
        <f t="shared" si="5"/>
        <v>CIETotal number of accidents2014</v>
      </c>
      <c r="B304" s="21" t="s">
        <v>142</v>
      </c>
      <c r="C304" s="21" t="s">
        <v>143</v>
      </c>
      <c r="D304" s="21" t="s">
        <v>91</v>
      </c>
      <c r="E304" s="22">
        <v>2014</v>
      </c>
      <c r="F304" s="22">
        <v>2</v>
      </c>
    </row>
    <row r="305" spans="1:6" ht="20.25" customHeight="1" x14ac:dyDescent="0.25">
      <c r="A305" t="str">
        <f t="shared" si="5"/>
        <v>CIETotal number of accidents2015</v>
      </c>
      <c r="B305" s="21" t="s">
        <v>142</v>
      </c>
      <c r="C305" s="21" t="s">
        <v>143</v>
      </c>
      <c r="D305" s="21" t="s">
        <v>91</v>
      </c>
      <c r="E305" s="22">
        <v>2015</v>
      </c>
      <c r="F305" s="22">
        <v>1</v>
      </c>
    </row>
    <row r="306" spans="1:6" ht="20.25" customHeight="1" x14ac:dyDescent="0.25">
      <c r="A306" t="str">
        <f t="shared" si="5"/>
        <v>CIETotal number of fatalities2014</v>
      </c>
      <c r="B306" s="21" t="s">
        <v>142</v>
      </c>
      <c r="C306" s="21" t="s">
        <v>143</v>
      </c>
      <c r="D306" s="21" t="s">
        <v>109</v>
      </c>
      <c r="E306" s="22">
        <v>2014</v>
      </c>
      <c r="F306" s="22">
        <v>0</v>
      </c>
    </row>
    <row r="307" spans="1:6" ht="20.25" customHeight="1" x14ac:dyDescent="0.25">
      <c r="A307" t="str">
        <f t="shared" si="5"/>
        <v>CIETotal number of fatalities2015</v>
      </c>
      <c r="B307" s="21" t="s">
        <v>142</v>
      </c>
      <c r="C307" s="21" t="s">
        <v>143</v>
      </c>
      <c r="D307" s="21" t="s">
        <v>109</v>
      </c>
      <c r="E307" s="22">
        <v>2015</v>
      </c>
      <c r="F307" s="22">
        <v>0</v>
      </c>
    </row>
    <row r="308" spans="1:6" ht="20.25" customHeight="1" x14ac:dyDescent="0.25">
      <c r="A308" t="str">
        <f t="shared" si="5"/>
        <v>CIETotal number of LC2014</v>
      </c>
      <c r="B308" s="21" t="s">
        <v>142</v>
      </c>
      <c r="C308" s="21" t="s">
        <v>143</v>
      </c>
      <c r="D308" s="21" t="s">
        <v>66</v>
      </c>
      <c r="E308" s="22">
        <v>2014</v>
      </c>
      <c r="F308" s="22">
        <v>975</v>
      </c>
    </row>
    <row r="309" spans="1:6" ht="20.25" customHeight="1" x14ac:dyDescent="0.25">
      <c r="A309" t="str">
        <f t="shared" si="5"/>
        <v>CIETotal number of LC2015</v>
      </c>
      <c r="B309" s="21" t="s">
        <v>142</v>
      </c>
      <c r="C309" s="21" t="s">
        <v>143</v>
      </c>
      <c r="D309" s="21" t="s">
        <v>66</v>
      </c>
      <c r="E309" s="22">
        <v>2015</v>
      </c>
      <c r="F309" s="22">
        <v>991</v>
      </c>
    </row>
    <row r="310" spans="1:6" ht="20.25" customHeight="1" x14ac:dyDescent="0.25">
      <c r="A310" t="str">
        <f t="shared" si="5"/>
        <v>CIETrain-km2015</v>
      </c>
      <c r="B310" s="21" t="s">
        <v>142</v>
      </c>
      <c r="C310" s="21" t="s">
        <v>143</v>
      </c>
      <c r="D310" s="21" t="s">
        <v>125</v>
      </c>
      <c r="E310" s="22">
        <v>2015</v>
      </c>
      <c r="F310" s="22">
        <v>18</v>
      </c>
    </row>
    <row r="311" spans="1:6" ht="20.25" customHeight="1" x14ac:dyDescent="0.25">
      <c r="A311" t="str">
        <f t="shared" si="5"/>
        <v>Israel railwaysAccidents at active LC2014</v>
      </c>
      <c r="B311" s="21" t="s">
        <v>102</v>
      </c>
      <c r="C311" s="21" t="s">
        <v>103</v>
      </c>
      <c r="D311" s="21" t="s">
        <v>110</v>
      </c>
      <c r="E311" s="22">
        <v>2014</v>
      </c>
      <c r="F311" s="22">
        <v>0</v>
      </c>
    </row>
    <row r="312" spans="1:6" ht="20.25" customHeight="1" x14ac:dyDescent="0.25">
      <c r="A312" t="str">
        <f t="shared" si="5"/>
        <v>Israel RailwaysAccidents at active LC2015</v>
      </c>
      <c r="B312" s="21" t="s">
        <v>102</v>
      </c>
      <c r="C312" s="21" t="s">
        <v>144</v>
      </c>
      <c r="D312" s="21" t="s">
        <v>110</v>
      </c>
      <c r="E312" s="22">
        <v>2015</v>
      </c>
      <c r="F312" s="22">
        <v>1</v>
      </c>
    </row>
    <row r="313" spans="1:6" ht="20.25" customHeight="1" x14ac:dyDescent="0.25">
      <c r="A313" t="str">
        <f t="shared" si="5"/>
        <v>Israel railwaysAccidents at passive LC2014</v>
      </c>
      <c r="B313" s="21" t="s">
        <v>102</v>
      </c>
      <c r="C313" s="21" t="s">
        <v>103</v>
      </c>
      <c r="D313" s="21" t="s">
        <v>108</v>
      </c>
      <c r="E313" s="22">
        <v>2014</v>
      </c>
      <c r="F313" s="22">
        <v>1</v>
      </c>
    </row>
    <row r="314" spans="1:6" ht="20.25" customHeight="1" x14ac:dyDescent="0.25">
      <c r="A314" t="str">
        <f t="shared" si="5"/>
        <v>Israel RailwaysAccidents at passive LC2015</v>
      </c>
      <c r="B314" s="21" t="s">
        <v>102</v>
      </c>
      <c r="C314" s="21" t="s">
        <v>144</v>
      </c>
      <c r="D314" s="21" t="s">
        <v>108</v>
      </c>
      <c r="E314" s="22">
        <v>2015</v>
      </c>
      <c r="F314" s="22">
        <v>0</v>
      </c>
    </row>
    <row r="315" spans="1:6" ht="20.25" customHeight="1" x14ac:dyDescent="0.25">
      <c r="A315" t="str">
        <f t="shared" si="5"/>
        <v>Israel railwaysAccidents involving cyclists2014</v>
      </c>
      <c r="B315" s="21" t="s">
        <v>102</v>
      </c>
      <c r="C315" s="21" t="s">
        <v>103</v>
      </c>
      <c r="D315" s="21" t="s">
        <v>126</v>
      </c>
      <c r="E315" s="22">
        <v>2014</v>
      </c>
      <c r="F315" s="22">
        <v>0</v>
      </c>
    </row>
    <row r="316" spans="1:6" ht="20.25" customHeight="1" x14ac:dyDescent="0.25">
      <c r="A316" t="str">
        <f t="shared" si="5"/>
        <v>Israel RailwaysAccidents involving cyclists2015</v>
      </c>
      <c r="B316" s="21" t="s">
        <v>102</v>
      </c>
      <c r="C316" s="21" t="s">
        <v>144</v>
      </c>
      <c r="D316" s="21" t="s">
        <v>126</v>
      </c>
      <c r="E316" s="22">
        <v>2015</v>
      </c>
      <c r="F316" s="22">
        <v>0</v>
      </c>
    </row>
    <row r="317" spans="1:6" ht="20.25" customHeight="1" x14ac:dyDescent="0.25">
      <c r="A317" t="str">
        <f t="shared" si="5"/>
        <v>Israel railwaysAccidents involving pedestrians2014</v>
      </c>
      <c r="B317" s="21" t="s">
        <v>102</v>
      </c>
      <c r="C317" s="21" t="s">
        <v>103</v>
      </c>
      <c r="D317" s="21" t="s">
        <v>127</v>
      </c>
      <c r="E317" s="22">
        <v>2014</v>
      </c>
      <c r="F317" s="22">
        <v>0</v>
      </c>
    </row>
    <row r="318" spans="1:6" ht="20.25" customHeight="1" x14ac:dyDescent="0.25">
      <c r="A318" t="str">
        <f t="shared" ref="A318:A355" si="6">C318&amp;D318&amp;E318</f>
        <v>Israel RailwaysAccidents involving pedestrians2015</v>
      </c>
      <c r="B318" s="21" t="s">
        <v>102</v>
      </c>
      <c r="C318" s="21" t="s">
        <v>144</v>
      </c>
      <c r="D318" s="21" t="s">
        <v>127</v>
      </c>
      <c r="E318" s="22">
        <v>2015</v>
      </c>
      <c r="F318" s="22">
        <v>1</v>
      </c>
    </row>
    <row r="319" spans="1:6" ht="20.25" customHeight="1" x14ac:dyDescent="0.25">
      <c r="A319" t="str">
        <f t="shared" si="6"/>
        <v>Israel railwaysActive LC2014</v>
      </c>
      <c r="B319" s="21" t="s">
        <v>102</v>
      </c>
      <c r="C319" s="21" t="s">
        <v>103</v>
      </c>
      <c r="D319" s="21" t="s">
        <v>123</v>
      </c>
      <c r="E319" s="22">
        <v>2014</v>
      </c>
      <c r="F319" s="22">
        <v>8</v>
      </c>
    </row>
    <row r="320" spans="1:6" ht="20.25" customHeight="1" x14ac:dyDescent="0.25">
      <c r="A320" t="str">
        <f t="shared" si="6"/>
        <v>Israel RailwaysActive LC2015</v>
      </c>
      <c r="B320" s="21" t="s">
        <v>102</v>
      </c>
      <c r="C320" s="21" t="s">
        <v>144</v>
      </c>
      <c r="D320" s="21" t="s">
        <v>123</v>
      </c>
      <c r="E320" s="22">
        <v>2015</v>
      </c>
      <c r="F320" s="22">
        <v>65</v>
      </c>
    </row>
    <row r="321" spans="1:6" ht="20.25" customHeight="1" x14ac:dyDescent="0.25">
      <c r="A321" t="str">
        <f t="shared" si="6"/>
        <v>Israel railwaysCyclist fatalities2014</v>
      </c>
      <c r="B321" s="21" t="s">
        <v>102</v>
      </c>
      <c r="C321" s="21" t="s">
        <v>103</v>
      </c>
      <c r="D321" s="21" t="s">
        <v>130</v>
      </c>
      <c r="E321" s="22">
        <v>2014</v>
      </c>
      <c r="F321" s="22">
        <v>0</v>
      </c>
    </row>
    <row r="322" spans="1:6" ht="20.25" customHeight="1" x14ac:dyDescent="0.25">
      <c r="A322" t="str">
        <f t="shared" si="6"/>
        <v>Israel RailwaysCyclist fatalities2015</v>
      </c>
      <c r="B322" s="21" t="s">
        <v>102</v>
      </c>
      <c r="C322" s="21" t="s">
        <v>144</v>
      </c>
      <c r="D322" s="21" t="s">
        <v>130</v>
      </c>
      <c r="E322" s="22">
        <v>2015</v>
      </c>
      <c r="F322" s="22">
        <v>0</v>
      </c>
    </row>
    <row r="323" spans="1:6" ht="20.25" customHeight="1" x14ac:dyDescent="0.25">
      <c r="A323" t="str">
        <f t="shared" si="6"/>
        <v>Israel railwaysFatalities at active LC2014</v>
      </c>
      <c r="B323" s="21" t="s">
        <v>102</v>
      </c>
      <c r="C323" s="21" t="s">
        <v>103</v>
      </c>
      <c r="D323" s="21" t="s">
        <v>113</v>
      </c>
      <c r="E323" s="22">
        <v>2014</v>
      </c>
      <c r="F323" s="22">
        <v>0</v>
      </c>
    </row>
    <row r="324" spans="1:6" ht="20.25" customHeight="1" x14ac:dyDescent="0.25">
      <c r="A324" t="str">
        <f t="shared" si="6"/>
        <v>Israel RailwaysFatalities at active LC2015</v>
      </c>
      <c r="B324" s="21" t="s">
        <v>102</v>
      </c>
      <c r="C324" s="21" t="s">
        <v>144</v>
      </c>
      <c r="D324" s="21" t="s">
        <v>113</v>
      </c>
      <c r="E324" s="22">
        <v>2015</v>
      </c>
      <c r="F324" s="22">
        <v>1</v>
      </c>
    </row>
    <row r="325" spans="1:6" ht="20.25" customHeight="1" x14ac:dyDescent="0.25">
      <c r="A325" t="str">
        <f t="shared" si="6"/>
        <v>Israel railwaysFatalities at passive LC2014</v>
      </c>
      <c r="B325" s="21" t="s">
        <v>102</v>
      </c>
      <c r="C325" s="21" t="s">
        <v>103</v>
      </c>
      <c r="D325" s="21" t="s">
        <v>111</v>
      </c>
      <c r="E325" s="22">
        <v>2014</v>
      </c>
      <c r="F325" s="22">
        <v>1</v>
      </c>
    </row>
    <row r="326" spans="1:6" ht="20.25" customHeight="1" x14ac:dyDescent="0.25">
      <c r="A326" t="str">
        <f t="shared" si="6"/>
        <v>Israel RailwaysFatalities at passive LC2015</v>
      </c>
      <c r="B326" s="21" t="s">
        <v>102</v>
      </c>
      <c r="C326" s="21" t="s">
        <v>144</v>
      </c>
      <c r="D326" s="21" t="s">
        <v>111</v>
      </c>
      <c r="E326" s="22">
        <v>2015</v>
      </c>
      <c r="F326" s="22">
        <v>0</v>
      </c>
    </row>
    <row r="327" spans="1:6" ht="20.25" customHeight="1" x14ac:dyDescent="0.25">
      <c r="A327" t="str">
        <f t="shared" si="6"/>
        <v>Israel railwaysLength of lines2014</v>
      </c>
      <c r="B327" s="21" t="s">
        <v>102</v>
      </c>
      <c r="C327" s="21" t="s">
        <v>103</v>
      </c>
      <c r="D327" s="21" t="s">
        <v>120</v>
      </c>
      <c r="E327" s="22">
        <v>2014</v>
      </c>
      <c r="F327" s="22">
        <v>1300</v>
      </c>
    </row>
    <row r="328" spans="1:6" ht="20.25" customHeight="1" x14ac:dyDescent="0.25">
      <c r="A328" t="str">
        <f t="shared" si="6"/>
        <v>Israel railwaysPassive LC2014</v>
      </c>
      <c r="B328" s="21" t="s">
        <v>102</v>
      </c>
      <c r="C328" s="21" t="s">
        <v>103</v>
      </c>
      <c r="D328" s="21" t="s">
        <v>124</v>
      </c>
      <c r="E328" s="22">
        <v>2014</v>
      </c>
      <c r="F328" s="22">
        <v>68</v>
      </c>
    </row>
    <row r="329" spans="1:6" ht="20.25" customHeight="1" x14ac:dyDescent="0.25">
      <c r="A329" t="str">
        <f t="shared" si="6"/>
        <v>Israel RailwaysPassive LC2015</v>
      </c>
      <c r="B329" s="21" t="s">
        <v>102</v>
      </c>
      <c r="C329" s="21" t="s">
        <v>144</v>
      </c>
      <c r="D329" s="21" t="s">
        <v>124</v>
      </c>
      <c r="E329" s="22">
        <v>2015</v>
      </c>
      <c r="F329" s="22">
        <v>8</v>
      </c>
    </row>
    <row r="330" spans="1:6" ht="20.25" customHeight="1" x14ac:dyDescent="0.25">
      <c r="A330" t="str">
        <f t="shared" si="6"/>
        <v>Israel railwaysPedestrian fatalities2014</v>
      </c>
      <c r="B330" s="21" t="s">
        <v>102</v>
      </c>
      <c r="C330" s="21" t="s">
        <v>103</v>
      </c>
      <c r="D330" s="21" t="s">
        <v>131</v>
      </c>
      <c r="E330" s="22">
        <v>2014</v>
      </c>
      <c r="F330" s="22">
        <v>0</v>
      </c>
    </row>
    <row r="331" spans="1:6" ht="20.25" customHeight="1" x14ac:dyDescent="0.25">
      <c r="A331" t="str">
        <f t="shared" si="6"/>
        <v>Israel RailwaysPedestrian fatalities2015</v>
      </c>
      <c r="B331" s="21" t="s">
        <v>102</v>
      </c>
      <c r="C331" s="21" t="s">
        <v>144</v>
      </c>
      <c r="D331" s="21" t="s">
        <v>131</v>
      </c>
      <c r="E331" s="22">
        <v>2015</v>
      </c>
      <c r="F331" s="22">
        <v>1</v>
      </c>
    </row>
    <row r="332" spans="1:6" ht="20.25" customHeight="1" x14ac:dyDescent="0.25">
      <c r="A332" t="str">
        <f t="shared" si="6"/>
        <v>Israel railwaysTotal number of accidents2014</v>
      </c>
      <c r="B332" s="21" t="s">
        <v>102</v>
      </c>
      <c r="C332" s="21" t="s">
        <v>103</v>
      </c>
      <c r="D332" s="21" t="s">
        <v>91</v>
      </c>
      <c r="E332" s="22">
        <v>2014</v>
      </c>
      <c r="F332" s="22">
        <v>1</v>
      </c>
    </row>
    <row r="333" spans="1:6" ht="20.25" customHeight="1" x14ac:dyDescent="0.25">
      <c r="A333" t="str">
        <f t="shared" si="6"/>
        <v>Israel RailwaysTotal number of accidents2015</v>
      </c>
      <c r="B333" s="21" t="s">
        <v>102</v>
      </c>
      <c r="C333" s="21" t="s">
        <v>144</v>
      </c>
      <c r="D333" s="21" t="s">
        <v>91</v>
      </c>
      <c r="E333" s="22">
        <v>2015</v>
      </c>
      <c r="F333" s="22">
        <v>1</v>
      </c>
    </row>
    <row r="334" spans="1:6" ht="20.25" customHeight="1" x14ac:dyDescent="0.25">
      <c r="A334" t="str">
        <f t="shared" si="6"/>
        <v>Israel railwaysTotal number of fatalities2014</v>
      </c>
      <c r="B334" s="21" t="s">
        <v>102</v>
      </c>
      <c r="C334" s="21" t="s">
        <v>103</v>
      </c>
      <c r="D334" s="21" t="s">
        <v>109</v>
      </c>
      <c r="E334" s="22">
        <v>2014</v>
      </c>
      <c r="F334" s="22">
        <v>1</v>
      </c>
    </row>
    <row r="335" spans="1:6" ht="20.25" customHeight="1" x14ac:dyDescent="0.25">
      <c r="A335" t="str">
        <f t="shared" si="6"/>
        <v>Israel RailwaysTotal number of fatalities2015</v>
      </c>
      <c r="B335" s="21" t="s">
        <v>102</v>
      </c>
      <c r="C335" s="21" t="s">
        <v>144</v>
      </c>
      <c r="D335" s="21" t="s">
        <v>109</v>
      </c>
      <c r="E335" s="22">
        <v>2015</v>
      </c>
      <c r="F335" s="22">
        <v>1</v>
      </c>
    </row>
    <row r="336" spans="1:6" ht="20.25" customHeight="1" x14ac:dyDescent="0.25">
      <c r="A336" t="str">
        <f t="shared" si="6"/>
        <v>Israel railwaysTotal number of LC2014</v>
      </c>
      <c r="B336" s="21" t="s">
        <v>102</v>
      </c>
      <c r="C336" s="21" t="s">
        <v>103</v>
      </c>
      <c r="D336" s="21" t="s">
        <v>66</v>
      </c>
      <c r="E336" s="22">
        <v>2014</v>
      </c>
      <c r="F336" s="22">
        <v>76</v>
      </c>
    </row>
    <row r="337" spans="1:6" ht="20.25" customHeight="1" x14ac:dyDescent="0.25">
      <c r="A337" t="str">
        <f t="shared" si="6"/>
        <v>Israel RailwaysTotal number of LC2015</v>
      </c>
      <c r="B337" s="21" t="s">
        <v>102</v>
      </c>
      <c r="C337" s="21" t="s">
        <v>144</v>
      </c>
      <c r="D337" s="21" t="s">
        <v>66</v>
      </c>
      <c r="E337" s="22">
        <v>2015</v>
      </c>
      <c r="F337" s="22">
        <v>73</v>
      </c>
    </row>
    <row r="338" spans="1:6" ht="20.25" customHeight="1" x14ac:dyDescent="0.25">
      <c r="A338" t="str">
        <f t="shared" si="6"/>
        <v>Israel railwaysTrain-km2014</v>
      </c>
      <c r="B338" s="21" t="s">
        <v>102</v>
      </c>
      <c r="C338" s="21" t="s">
        <v>103</v>
      </c>
      <c r="D338" s="21" t="s">
        <v>125</v>
      </c>
      <c r="E338" s="22">
        <v>2014</v>
      </c>
      <c r="F338" s="22">
        <v>14</v>
      </c>
    </row>
    <row r="339" spans="1:6" ht="20.25" customHeight="1" x14ac:dyDescent="0.25">
      <c r="A339" t="str">
        <f t="shared" si="6"/>
        <v>Indian RailwaysAccidents at active LC2014</v>
      </c>
      <c r="B339" s="21" t="s">
        <v>145</v>
      </c>
      <c r="C339" s="49" t="s">
        <v>159</v>
      </c>
      <c r="D339" s="21" t="s">
        <v>110</v>
      </c>
      <c r="E339" s="22">
        <v>2014</v>
      </c>
      <c r="F339" s="22">
        <v>6</v>
      </c>
    </row>
    <row r="340" spans="1:6" ht="20.25" customHeight="1" x14ac:dyDescent="0.25">
      <c r="A340" t="str">
        <f t="shared" si="6"/>
        <v>Indian RailwaysAccidents at active LC2015</v>
      </c>
      <c r="B340" s="21" t="s">
        <v>145</v>
      </c>
      <c r="C340" s="49" t="s">
        <v>159</v>
      </c>
      <c r="D340" s="21" t="s">
        <v>110</v>
      </c>
      <c r="E340" s="22">
        <v>2015</v>
      </c>
      <c r="F340" s="22">
        <v>6</v>
      </c>
    </row>
    <row r="341" spans="1:6" ht="20.25" customHeight="1" x14ac:dyDescent="0.25">
      <c r="A341" t="str">
        <f t="shared" si="6"/>
        <v>Indian RailwaysAccidents at passive LC2014</v>
      </c>
      <c r="B341" s="21" t="s">
        <v>145</v>
      </c>
      <c r="C341" s="49" t="s">
        <v>159</v>
      </c>
      <c r="D341" s="21" t="s">
        <v>108</v>
      </c>
      <c r="E341" s="22">
        <v>2014</v>
      </c>
      <c r="F341" s="22">
        <v>50</v>
      </c>
    </row>
    <row r="342" spans="1:6" ht="20.25" customHeight="1" x14ac:dyDescent="0.25">
      <c r="A342" t="str">
        <f t="shared" si="6"/>
        <v>Indian RailwaysAccidents at passive LC2015</v>
      </c>
      <c r="B342" s="21" t="s">
        <v>145</v>
      </c>
      <c r="C342" s="49" t="s">
        <v>159</v>
      </c>
      <c r="D342" s="21" t="s">
        <v>108</v>
      </c>
      <c r="E342" s="22">
        <v>2015</v>
      </c>
      <c r="F342" s="22">
        <v>29</v>
      </c>
    </row>
    <row r="343" spans="1:6" ht="20.25" customHeight="1" x14ac:dyDescent="0.25">
      <c r="A343" t="str">
        <f t="shared" si="6"/>
        <v>Indian RailwaysActive LC2014</v>
      </c>
      <c r="B343" s="21" t="s">
        <v>145</v>
      </c>
      <c r="C343" s="49" t="s">
        <v>159</v>
      </c>
      <c r="D343" s="21" t="s">
        <v>123</v>
      </c>
      <c r="E343" s="22">
        <v>2014</v>
      </c>
      <c r="F343" s="22">
        <v>18725</v>
      </c>
    </row>
    <row r="344" spans="1:6" ht="20.25" customHeight="1" x14ac:dyDescent="0.25">
      <c r="A344" t="str">
        <f t="shared" si="6"/>
        <v>Indian RailwaysActive LC2015</v>
      </c>
      <c r="B344" s="21" t="s">
        <v>145</v>
      </c>
      <c r="C344" s="49" t="s">
        <v>159</v>
      </c>
      <c r="D344" s="21" t="s">
        <v>123</v>
      </c>
      <c r="E344" s="22">
        <v>2015</v>
      </c>
      <c r="F344" s="22">
        <v>19047</v>
      </c>
    </row>
    <row r="345" spans="1:6" ht="20.25" customHeight="1" x14ac:dyDescent="0.25">
      <c r="A345" t="str">
        <f t="shared" si="6"/>
        <v>Indian RailwaysFatalities at active LC2014</v>
      </c>
      <c r="B345" s="21" t="s">
        <v>145</v>
      </c>
      <c r="C345" s="49" t="s">
        <v>159</v>
      </c>
      <c r="D345" s="21" t="s">
        <v>113</v>
      </c>
      <c r="E345" s="22">
        <v>2014</v>
      </c>
      <c r="F345" s="22">
        <v>31</v>
      </c>
    </row>
    <row r="346" spans="1:6" ht="20.25" customHeight="1" x14ac:dyDescent="0.25">
      <c r="A346" t="str">
        <f t="shared" si="6"/>
        <v>Indian RailwaysFatalities at active LC2015</v>
      </c>
      <c r="B346" s="21" t="s">
        <v>145</v>
      </c>
      <c r="C346" s="49" t="s">
        <v>159</v>
      </c>
      <c r="D346" s="21" t="s">
        <v>113</v>
      </c>
      <c r="E346" s="22">
        <v>2015</v>
      </c>
      <c r="F346" s="22">
        <v>12</v>
      </c>
    </row>
    <row r="347" spans="1:6" ht="20.25" customHeight="1" x14ac:dyDescent="0.25">
      <c r="A347" t="str">
        <f t="shared" si="6"/>
        <v>Indian RailwaysFatalities at passive LC2014</v>
      </c>
      <c r="B347" s="21" t="s">
        <v>145</v>
      </c>
      <c r="C347" s="49" t="s">
        <v>159</v>
      </c>
      <c r="D347" s="21" t="s">
        <v>111</v>
      </c>
      <c r="E347" s="22">
        <v>2014</v>
      </c>
      <c r="F347" s="22">
        <v>130</v>
      </c>
    </row>
    <row r="348" spans="1:6" ht="20.25" customHeight="1" x14ac:dyDescent="0.25">
      <c r="A348" t="str">
        <f t="shared" si="6"/>
        <v>Indian RailwaysFatalities at passive LC2015</v>
      </c>
      <c r="B348" s="21" t="s">
        <v>145</v>
      </c>
      <c r="C348" s="49" t="s">
        <v>159</v>
      </c>
      <c r="D348" s="21" t="s">
        <v>111</v>
      </c>
      <c r="E348" s="22">
        <v>2015</v>
      </c>
      <c r="F348" s="22">
        <v>57</v>
      </c>
    </row>
    <row r="349" spans="1:6" ht="20.25" customHeight="1" x14ac:dyDescent="0.25">
      <c r="A349" t="str">
        <f t="shared" si="6"/>
        <v>Indian RailwaysLength of lines2015</v>
      </c>
      <c r="B349" s="21" t="s">
        <v>145</v>
      </c>
      <c r="C349" s="49" t="s">
        <v>159</v>
      </c>
      <c r="D349" s="21" t="s">
        <v>120</v>
      </c>
      <c r="E349" s="22">
        <v>2015</v>
      </c>
      <c r="F349" s="22">
        <v>66029</v>
      </c>
    </row>
    <row r="350" spans="1:6" ht="20.25" customHeight="1" x14ac:dyDescent="0.25">
      <c r="A350" t="str">
        <f t="shared" si="6"/>
        <v>Indian RailwaysPassive LC2014</v>
      </c>
      <c r="B350" s="21" t="s">
        <v>145</v>
      </c>
      <c r="C350" s="49" t="s">
        <v>159</v>
      </c>
      <c r="D350" s="21" t="s">
        <v>124</v>
      </c>
      <c r="E350" s="22">
        <v>2014</v>
      </c>
      <c r="F350" s="22">
        <v>11563</v>
      </c>
    </row>
    <row r="351" spans="1:6" ht="20.25" customHeight="1" x14ac:dyDescent="0.25">
      <c r="A351" t="str">
        <f t="shared" si="6"/>
        <v>Indian RailwaysPassive LC2015</v>
      </c>
      <c r="B351" s="21" t="s">
        <v>145</v>
      </c>
      <c r="C351" s="49" t="s">
        <v>159</v>
      </c>
      <c r="D351" s="21" t="s">
        <v>124</v>
      </c>
      <c r="E351" s="22">
        <v>2015</v>
      </c>
      <c r="F351" s="22">
        <v>10440</v>
      </c>
    </row>
    <row r="352" spans="1:6" ht="20.25" customHeight="1" x14ac:dyDescent="0.25">
      <c r="A352" t="str">
        <f t="shared" si="6"/>
        <v>Indian RailwaysTotal number of accidents2014</v>
      </c>
      <c r="B352" s="21" t="s">
        <v>145</v>
      </c>
      <c r="C352" s="49" t="s">
        <v>159</v>
      </c>
      <c r="D352" s="21" t="s">
        <v>91</v>
      </c>
      <c r="E352" s="22">
        <v>2014</v>
      </c>
      <c r="F352" s="22">
        <v>56</v>
      </c>
    </row>
    <row r="353" spans="1:6" ht="20.25" customHeight="1" x14ac:dyDescent="0.25">
      <c r="A353" t="str">
        <f t="shared" si="6"/>
        <v>Indian RailwaysTotal number of accidents2015</v>
      </c>
      <c r="B353" s="21" t="s">
        <v>145</v>
      </c>
      <c r="C353" s="49" t="s">
        <v>159</v>
      </c>
      <c r="D353" s="21" t="s">
        <v>91</v>
      </c>
      <c r="E353" s="22">
        <v>2015</v>
      </c>
      <c r="F353" s="22">
        <v>35</v>
      </c>
    </row>
    <row r="354" spans="1:6" ht="20.25" customHeight="1" x14ac:dyDescent="0.25">
      <c r="A354" t="str">
        <f t="shared" si="6"/>
        <v>Indian RailwaysTotal number of fatalities2014</v>
      </c>
      <c r="B354" s="21" t="s">
        <v>145</v>
      </c>
      <c r="C354" s="49" t="s">
        <v>159</v>
      </c>
      <c r="D354" s="21" t="s">
        <v>109</v>
      </c>
      <c r="E354" s="22">
        <v>2014</v>
      </c>
      <c r="F354" s="22">
        <v>161</v>
      </c>
    </row>
    <row r="355" spans="1:6" ht="20.25" customHeight="1" x14ac:dyDescent="0.25">
      <c r="A355" t="str">
        <f t="shared" si="6"/>
        <v>Indian RailwaysTotal number of fatalities2015</v>
      </c>
      <c r="B355" s="21" t="s">
        <v>145</v>
      </c>
      <c r="C355" s="49" t="s">
        <v>159</v>
      </c>
      <c r="D355" s="21" t="s">
        <v>109</v>
      </c>
      <c r="E355" s="22">
        <v>2015</v>
      </c>
      <c r="F355" s="22">
        <v>69</v>
      </c>
    </row>
    <row r="356" spans="1:6" ht="20.25" customHeight="1" x14ac:dyDescent="0.25">
      <c r="A356" t="str">
        <f t="shared" ref="A356:A419" si="7">C356&amp;D356&amp;E356</f>
        <v>Indian RailwaysTotal number of LC2014</v>
      </c>
      <c r="B356" s="21" t="s">
        <v>145</v>
      </c>
      <c r="C356" s="49" t="s">
        <v>159</v>
      </c>
      <c r="D356" s="21" t="s">
        <v>66</v>
      </c>
      <c r="E356" s="22">
        <v>2014</v>
      </c>
      <c r="F356" s="22">
        <v>30348</v>
      </c>
    </row>
    <row r="357" spans="1:6" ht="20.25" customHeight="1" x14ac:dyDescent="0.25">
      <c r="A357" t="str">
        <f t="shared" si="7"/>
        <v>Indian RailwaysTotal number of LC2015</v>
      </c>
      <c r="B357" s="21" t="s">
        <v>145</v>
      </c>
      <c r="C357" s="49" t="s">
        <v>159</v>
      </c>
      <c r="D357" s="21" t="s">
        <v>66</v>
      </c>
      <c r="E357" s="22">
        <v>2015</v>
      </c>
      <c r="F357" s="22">
        <v>29487</v>
      </c>
    </row>
    <row r="358" spans="1:6" ht="20.25" customHeight="1" x14ac:dyDescent="0.25">
      <c r="A358" t="str">
        <f t="shared" si="7"/>
        <v>FSAccidents at active LC2014</v>
      </c>
      <c r="B358" s="21" t="s">
        <v>73</v>
      </c>
      <c r="C358" s="21" t="s">
        <v>74</v>
      </c>
      <c r="D358" s="21" t="s">
        <v>110</v>
      </c>
      <c r="E358" s="22">
        <v>2014</v>
      </c>
      <c r="F358" s="22">
        <v>25</v>
      </c>
    </row>
    <row r="359" spans="1:6" ht="20.25" customHeight="1" x14ac:dyDescent="0.25">
      <c r="A359" t="str">
        <f t="shared" si="7"/>
        <v>FSAccidents at active LC2015</v>
      </c>
      <c r="B359" s="21" t="s">
        <v>73</v>
      </c>
      <c r="C359" s="21" t="s">
        <v>74</v>
      </c>
      <c r="D359" s="21" t="s">
        <v>110</v>
      </c>
      <c r="E359" s="22">
        <v>2015</v>
      </c>
      <c r="F359" s="22">
        <v>25</v>
      </c>
    </row>
    <row r="360" spans="1:6" ht="20.25" customHeight="1" x14ac:dyDescent="0.25">
      <c r="A360" t="str">
        <f t="shared" si="7"/>
        <v>FSAccidents at passive LC2014</v>
      </c>
      <c r="B360" s="21" t="s">
        <v>73</v>
      </c>
      <c r="C360" s="21" t="s">
        <v>74</v>
      </c>
      <c r="D360" s="21" t="s">
        <v>108</v>
      </c>
      <c r="E360" s="22">
        <v>2014</v>
      </c>
      <c r="F360" s="22">
        <v>2</v>
      </c>
    </row>
    <row r="361" spans="1:6" ht="20.25" customHeight="1" x14ac:dyDescent="0.25">
      <c r="A361" t="str">
        <f t="shared" si="7"/>
        <v>FSAccidents at passive LC2015</v>
      </c>
      <c r="B361" s="21" t="s">
        <v>73</v>
      </c>
      <c r="C361" s="21" t="s">
        <v>74</v>
      </c>
      <c r="D361" s="21" t="s">
        <v>108</v>
      </c>
      <c r="E361" s="22">
        <v>2015</v>
      </c>
      <c r="F361" s="22">
        <v>1</v>
      </c>
    </row>
    <row r="362" spans="1:6" ht="20.25" customHeight="1" x14ac:dyDescent="0.25">
      <c r="A362" t="str">
        <f t="shared" si="7"/>
        <v>FSAccidents involving cyclists2015</v>
      </c>
      <c r="B362" s="21" t="s">
        <v>73</v>
      </c>
      <c r="C362" s="21" t="s">
        <v>74</v>
      </c>
      <c r="D362" s="21" t="s">
        <v>126</v>
      </c>
      <c r="E362" s="22">
        <v>2015</v>
      </c>
      <c r="F362" s="22">
        <v>3</v>
      </c>
    </row>
    <row r="363" spans="1:6" ht="20.25" customHeight="1" x14ac:dyDescent="0.25">
      <c r="A363" t="str">
        <f t="shared" si="7"/>
        <v>FSAccidents involving pedestrians2015</v>
      </c>
      <c r="B363" s="21" t="s">
        <v>73</v>
      </c>
      <c r="C363" s="21" t="s">
        <v>74</v>
      </c>
      <c r="D363" s="21" t="s">
        <v>127</v>
      </c>
      <c r="E363" s="22">
        <v>2015</v>
      </c>
      <c r="F363" s="22">
        <v>5</v>
      </c>
    </row>
    <row r="364" spans="1:6" ht="20.25" customHeight="1" x14ac:dyDescent="0.25">
      <c r="A364" t="str">
        <f t="shared" si="7"/>
        <v>FSCyclist fatalities2015</v>
      </c>
      <c r="B364" s="21" t="s">
        <v>73</v>
      </c>
      <c r="C364" s="21" t="s">
        <v>74</v>
      </c>
      <c r="D364" s="21" t="s">
        <v>130</v>
      </c>
      <c r="E364" s="22">
        <v>2015</v>
      </c>
      <c r="F364" s="22">
        <v>3</v>
      </c>
    </row>
    <row r="365" spans="1:6" ht="20.25" customHeight="1" x14ac:dyDescent="0.25">
      <c r="A365" t="str">
        <f t="shared" si="7"/>
        <v>FSFatalities at active LC2014</v>
      </c>
      <c r="B365" s="21" t="s">
        <v>73</v>
      </c>
      <c r="C365" s="21" t="s">
        <v>74</v>
      </c>
      <c r="D365" s="21" t="s">
        <v>113</v>
      </c>
      <c r="E365" s="22">
        <v>2014</v>
      </c>
      <c r="F365" s="22">
        <v>7</v>
      </c>
    </row>
    <row r="366" spans="1:6" ht="20.25" customHeight="1" x14ac:dyDescent="0.25">
      <c r="A366" t="str">
        <f t="shared" si="7"/>
        <v>FSFatalities at active LC2015</v>
      </c>
      <c r="B366" s="21" t="s">
        <v>73</v>
      </c>
      <c r="C366" s="21" t="s">
        <v>74</v>
      </c>
      <c r="D366" s="21" t="s">
        <v>113</v>
      </c>
      <c r="E366" s="22">
        <v>2015</v>
      </c>
      <c r="F366" s="22">
        <v>8</v>
      </c>
    </row>
    <row r="367" spans="1:6" ht="20.25" customHeight="1" x14ac:dyDescent="0.25">
      <c r="A367" t="str">
        <f t="shared" si="7"/>
        <v>FSFatalities at passive LC2014</v>
      </c>
      <c r="B367" s="21" t="s">
        <v>73</v>
      </c>
      <c r="C367" s="21" t="s">
        <v>74</v>
      </c>
      <c r="D367" s="21" t="s">
        <v>111</v>
      </c>
      <c r="E367" s="22">
        <v>2014</v>
      </c>
      <c r="F367" s="22">
        <v>0</v>
      </c>
    </row>
    <row r="368" spans="1:6" ht="20.25" customHeight="1" x14ac:dyDescent="0.25">
      <c r="A368" t="str">
        <f t="shared" si="7"/>
        <v>FSFatalities at passive LC2015</v>
      </c>
      <c r="B368" s="21" t="s">
        <v>73</v>
      </c>
      <c r="C368" s="21" t="s">
        <v>74</v>
      </c>
      <c r="D368" s="21" t="s">
        <v>111</v>
      </c>
      <c r="E368" s="22">
        <v>2015</v>
      </c>
      <c r="F368" s="22">
        <v>0</v>
      </c>
    </row>
    <row r="369" spans="1:6" ht="20.25" customHeight="1" x14ac:dyDescent="0.25">
      <c r="A369" t="str">
        <f t="shared" si="7"/>
        <v>FSLength of lines2014</v>
      </c>
      <c r="B369" s="21" t="s">
        <v>73</v>
      </c>
      <c r="C369" s="21" t="s">
        <v>74</v>
      </c>
      <c r="D369" s="21" t="s">
        <v>120</v>
      </c>
      <c r="E369" s="22">
        <v>2014</v>
      </c>
      <c r="F369" s="22">
        <v>16723</v>
      </c>
    </row>
    <row r="370" spans="1:6" ht="20.25" customHeight="1" x14ac:dyDescent="0.25">
      <c r="A370" t="str">
        <f t="shared" si="7"/>
        <v>FSLength of lines2015</v>
      </c>
      <c r="B370" s="21" t="s">
        <v>73</v>
      </c>
      <c r="C370" s="21" t="s">
        <v>74</v>
      </c>
      <c r="D370" s="21" t="s">
        <v>120</v>
      </c>
      <c r="E370" s="22">
        <v>2015</v>
      </c>
      <c r="F370" s="22">
        <v>16724</v>
      </c>
    </row>
    <row r="371" spans="1:6" ht="20.25" customHeight="1" x14ac:dyDescent="0.25">
      <c r="A371" t="str">
        <f t="shared" si="7"/>
        <v>FSPedestrian fatalities2015</v>
      </c>
      <c r="B371" s="21" t="s">
        <v>73</v>
      </c>
      <c r="C371" s="21" t="s">
        <v>74</v>
      </c>
      <c r="D371" s="21" t="s">
        <v>131</v>
      </c>
      <c r="E371" s="22">
        <v>2015</v>
      </c>
      <c r="F371" s="22">
        <v>5</v>
      </c>
    </row>
    <row r="372" spans="1:6" ht="20.25" customHeight="1" x14ac:dyDescent="0.25">
      <c r="A372" t="str">
        <f t="shared" si="7"/>
        <v>FSTotal number of accidents2014</v>
      </c>
      <c r="B372" s="21" t="s">
        <v>73</v>
      </c>
      <c r="C372" s="21" t="s">
        <v>74</v>
      </c>
      <c r="D372" s="21" t="s">
        <v>91</v>
      </c>
      <c r="E372" s="22">
        <v>2014</v>
      </c>
      <c r="F372" s="22">
        <v>27</v>
      </c>
    </row>
    <row r="373" spans="1:6" ht="20.25" customHeight="1" x14ac:dyDescent="0.25">
      <c r="A373" t="str">
        <f t="shared" si="7"/>
        <v>FSTotal number of accidents2015</v>
      </c>
      <c r="B373" s="21" t="s">
        <v>73</v>
      </c>
      <c r="C373" s="21" t="s">
        <v>74</v>
      </c>
      <c r="D373" s="21" t="s">
        <v>91</v>
      </c>
      <c r="E373" s="22">
        <v>2015</v>
      </c>
      <c r="F373" s="22">
        <v>26</v>
      </c>
    </row>
    <row r="374" spans="1:6" ht="20.25" customHeight="1" x14ac:dyDescent="0.25">
      <c r="A374" t="str">
        <f t="shared" si="7"/>
        <v>FSTotal number of fatalities2014</v>
      </c>
      <c r="B374" s="21" t="s">
        <v>73</v>
      </c>
      <c r="C374" s="21" t="s">
        <v>74</v>
      </c>
      <c r="D374" s="21" t="s">
        <v>109</v>
      </c>
      <c r="E374" s="22">
        <v>2014</v>
      </c>
      <c r="F374" s="22">
        <v>7</v>
      </c>
    </row>
    <row r="375" spans="1:6" ht="20.25" customHeight="1" x14ac:dyDescent="0.25">
      <c r="A375" t="str">
        <f t="shared" si="7"/>
        <v>FSTotal number of fatalities2015</v>
      </c>
      <c r="B375" s="21" t="s">
        <v>73</v>
      </c>
      <c r="C375" s="21" t="s">
        <v>74</v>
      </c>
      <c r="D375" s="21" t="s">
        <v>109</v>
      </c>
      <c r="E375" s="22">
        <v>2015</v>
      </c>
      <c r="F375" s="22">
        <v>8</v>
      </c>
    </row>
    <row r="376" spans="1:6" ht="20.25" customHeight="1" x14ac:dyDescent="0.25">
      <c r="A376" t="str">
        <f t="shared" si="7"/>
        <v>FSTotal number of LC2014</v>
      </c>
      <c r="B376" s="21" t="s">
        <v>73</v>
      </c>
      <c r="C376" s="21" t="s">
        <v>74</v>
      </c>
      <c r="D376" s="21" t="s">
        <v>66</v>
      </c>
      <c r="E376" s="22">
        <v>2014</v>
      </c>
      <c r="F376" s="22">
        <v>5010</v>
      </c>
    </row>
    <row r="377" spans="1:6" ht="20.25" customHeight="1" x14ac:dyDescent="0.25">
      <c r="A377" t="str">
        <f t="shared" si="7"/>
        <v>FSTotal number of LC2015</v>
      </c>
      <c r="B377" s="21" t="s">
        <v>73</v>
      </c>
      <c r="C377" s="21" t="s">
        <v>74</v>
      </c>
      <c r="D377" s="21" t="s">
        <v>66</v>
      </c>
      <c r="E377" s="22">
        <v>2015</v>
      </c>
      <c r="F377" s="22">
        <v>4840</v>
      </c>
    </row>
    <row r="378" spans="1:6" ht="20.25" customHeight="1" x14ac:dyDescent="0.25">
      <c r="A378" t="str">
        <f t="shared" si="7"/>
        <v>FSTrain-km2015</v>
      </c>
      <c r="B378" s="21" t="s">
        <v>73</v>
      </c>
      <c r="C378" s="21" t="s">
        <v>74</v>
      </c>
      <c r="D378" s="21" t="s">
        <v>125</v>
      </c>
      <c r="E378" s="22">
        <v>2015</v>
      </c>
      <c r="F378" s="22">
        <v>340.10500000000002</v>
      </c>
    </row>
    <row r="379" spans="1:6" ht="20.25" customHeight="1" x14ac:dyDescent="0.25">
      <c r="A379" t="str">
        <f t="shared" si="7"/>
        <v>JR EastAccidents at active LC2014</v>
      </c>
      <c r="B379" s="21" t="s">
        <v>48</v>
      </c>
      <c r="C379" s="21" t="s">
        <v>49</v>
      </c>
      <c r="D379" s="21" t="s">
        <v>110</v>
      </c>
      <c r="E379" s="22">
        <v>2014</v>
      </c>
      <c r="F379" s="22">
        <v>43</v>
      </c>
    </row>
    <row r="380" spans="1:6" ht="20.25" customHeight="1" x14ac:dyDescent="0.25">
      <c r="A380" t="str">
        <f t="shared" si="7"/>
        <v>JR EastAccidents at active LC2015</v>
      </c>
      <c r="B380" s="21" t="s">
        <v>48</v>
      </c>
      <c r="C380" s="21" t="s">
        <v>49</v>
      </c>
      <c r="D380" s="21" t="s">
        <v>110</v>
      </c>
      <c r="E380" s="22">
        <v>2015</v>
      </c>
      <c r="F380" s="22">
        <v>34</v>
      </c>
    </row>
    <row r="381" spans="1:6" ht="20.25" customHeight="1" x14ac:dyDescent="0.25">
      <c r="A381" t="str">
        <f t="shared" si="7"/>
        <v>JR EastAccidents at passive LC2014</v>
      </c>
      <c r="B381" s="21" t="s">
        <v>48</v>
      </c>
      <c r="C381" s="21" t="s">
        <v>49</v>
      </c>
      <c r="D381" s="21" t="s">
        <v>108</v>
      </c>
      <c r="E381" s="22">
        <v>2014</v>
      </c>
      <c r="F381" s="22">
        <v>1</v>
      </c>
    </row>
    <row r="382" spans="1:6" ht="20.25" customHeight="1" x14ac:dyDescent="0.25">
      <c r="A382" t="str">
        <f t="shared" si="7"/>
        <v>JR EastAccidents at passive LC2015</v>
      </c>
      <c r="B382" s="21" t="s">
        <v>48</v>
      </c>
      <c r="C382" s="21" t="s">
        <v>49</v>
      </c>
      <c r="D382" s="21" t="s">
        <v>108</v>
      </c>
      <c r="E382" s="22">
        <v>2015</v>
      </c>
      <c r="F382" s="22">
        <v>3</v>
      </c>
    </row>
    <row r="383" spans="1:6" ht="20.25" customHeight="1" x14ac:dyDescent="0.25">
      <c r="A383" t="str">
        <f t="shared" si="7"/>
        <v>JR EastAccidents involving cyclists2014</v>
      </c>
      <c r="B383" s="21" t="s">
        <v>48</v>
      </c>
      <c r="C383" s="21" t="s">
        <v>49</v>
      </c>
      <c r="D383" s="21" t="s">
        <v>126</v>
      </c>
      <c r="E383" s="22">
        <v>2014</v>
      </c>
      <c r="F383" s="22">
        <v>1</v>
      </c>
    </row>
    <row r="384" spans="1:6" ht="20.25" customHeight="1" x14ac:dyDescent="0.25">
      <c r="A384" t="str">
        <f t="shared" si="7"/>
        <v>JR EastAccidents involving cyclists2015</v>
      </c>
      <c r="B384" s="21" t="s">
        <v>48</v>
      </c>
      <c r="C384" s="21" t="s">
        <v>49</v>
      </c>
      <c r="D384" s="21" t="s">
        <v>126</v>
      </c>
      <c r="E384" s="22">
        <v>2015</v>
      </c>
      <c r="F384" s="22">
        <v>2</v>
      </c>
    </row>
    <row r="385" spans="1:6" ht="20.25" customHeight="1" x14ac:dyDescent="0.25">
      <c r="A385" t="str">
        <f t="shared" si="7"/>
        <v>JR EastAccidents involving pedestrians2014</v>
      </c>
      <c r="B385" s="21" t="s">
        <v>48</v>
      </c>
      <c r="C385" s="21" t="s">
        <v>49</v>
      </c>
      <c r="D385" s="21" t="s">
        <v>127</v>
      </c>
      <c r="E385" s="22">
        <v>2014</v>
      </c>
      <c r="F385" s="22">
        <v>24</v>
      </c>
    </row>
    <row r="386" spans="1:6" ht="20.25" customHeight="1" x14ac:dyDescent="0.25">
      <c r="A386" t="str">
        <f t="shared" si="7"/>
        <v>JR EastAccidents involving pedestrians2015</v>
      </c>
      <c r="B386" s="21" t="s">
        <v>48</v>
      </c>
      <c r="C386" s="21" t="s">
        <v>49</v>
      </c>
      <c r="D386" s="21" t="s">
        <v>127</v>
      </c>
      <c r="E386" s="22">
        <v>2015</v>
      </c>
      <c r="F386" s="22">
        <v>15</v>
      </c>
    </row>
    <row r="387" spans="1:6" ht="20.25" customHeight="1" x14ac:dyDescent="0.25">
      <c r="A387" t="str">
        <f t="shared" si="7"/>
        <v>JR EastAccidents involving PRM2015</v>
      </c>
      <c r="B387" s="21" t="s">
        <v>48</v>
      </c>
      <c r="C387" s="21" t="s">
        <v>49</v>
      </c>
      <c r="D387" s="21" t="s">
        <v>128</v>
      </c>
      <c r="E387" s="22">
        <v>2015</v>
      </c>
      <c r="F387" s="22">
        <v>0</v>
      </c>
    </row>
    <row r="388" spans="1:6" ht="20.25" customHeight="1" x14ac:dyDescent="0.25">
      <c r="A388" t="str">
        <f t="shared" si="7"/>
        <v>JR EastAccidents involving seniors2015</v>
      </c>
      <c r="B388" s="21" t="s">
        <v>48</v>
      </c>
      <c r="C388" s="21" t="s">
        <v>49</v>
      </c>
      <c r="D388" s="21" t="s">
        <v>129</v>
      </c>
      <c r="E388" s="22">
        <v>2015</v>
      </c>
      <c r="F388" s="22">
        <v>6</v>
      </c>
    </row>
    <row r="389" spans="1:6" ht="20.25" customHeight="1" x14ac:dyDescent="0.25">
      <c r="A389" t="str">
        <f t="shared" si="7"/>
        <v>JR EastActive LC2014</v>
      </c>
      <c r="B389" s="21" t="s">
        <v>48</v>
      </c>
      <c r="C389" s="21" t="s">
        <v>49</v>
      </c>
      <c r="D389" s="21" t="s">
        <v>123</v>
      </c>
      <c r="E389" s="22">
        <v>2014</v>
      </c>
      <c r="F389" s="22">
        <v>6486</v>
      </c>
    </row>
    <row r="390" spans="1:6" ht="20.25" customHeight="1" x14ac:dyDescent="0.25">
      <c r="A390" t="str">
        <f t="shared" si="7"/>
        <v>JR EastActive LC2015</v>
      </c>
      <c r="B390" s="21" t="s">
        <v>48</v>
      </c>
      <c r="C390" s="21" t="s">
        <v>49</v>
      </c>
      <c r="D390" s="21" t="s">
        <v>123</v>
      </c>
      <c r="E390" s="22">
        <v>2015</v>
      </c>
      <c r="F390" s="22">
        <v>6485</v>
      </c>
    </row>
    <row r="391" spans="1:6" ht="20.25" customHeight="1" x14ac:dyDescent="0.25">
      <c r="A391" t="str">
        <f t="shared" si="7"/>
        <v>JR EastCyclist fatalities2014</v>
      </c>
      <c r="B391" s="21" t="s">
        <v>48</v>
      </c>
      <c r="C391" s="21" t="s">
        <v>49</v>
      </c>
      <c r="D391" s="21" t="s">
        <v>130</v>
      </c>
      <c r="E391" s="22">
        <v>2014</v>
      </c>
      <c r="F391" s="22">
        <v>0</v>
      </c>
    </row>
    <row r="392" spans="1:6" ht="20.25" customHeight="1" x14ac:dyDescent="0.25">
      <c r="A392" t="str">
        <f t="shared" si="7"/>
        <v>JR EastCyclist fatalities2015</v>
      </c>
      <c r="B392" s="21" t="s">
        <v>48</v>
      </c>
      <c r="C392" s="21" t="s">
        <v>49</v>
      </c>
      <c r="D392" s="21" t="s">
        <v>130</v>
      </c>
      <c r="E392" s="22">
        <v>2015</v>
      </c>
      <c r="F392" s="22">
        <v>1</v>
      </c>
    </row>
    <row r="393" spans="1:6" ht="20.25" customHeight="1" x14ac:dyDescent="0.25">
      <c r="A393" t="str">
        <f t="shared" si="7"/>
        <v>JR EastFatalities at active LC2014</v>
      </c>
      <c r="B393" s="21" t="s">
        <v>48</v>
      </c>
      <c r="C393" s="21" t="s">
        <v>49</v>
      </c>
      <c r="D393" s="21" t="s">
        <v>113</v>
      </c>
      <c r="E393" s="22">
        <v>2014</v>
      </c>
      <c r="F393" s="22">
        <v>23</v>
      </c>
    </row>
    <row r="394" spans="1:6" ht="20.25" customHeight="1" x14ac:dyDescent="0.25">
      <c r="A394" t="str">
        <f t="shared" si="7"/>
        <v>JR EastFatalities at active LC2015</v>
      </c>
      <c r="B394" s="21" t="s">
        <v>48</v>
      </c>
      <c r="C394" s="21" t="s">
        <v>49</v>
      </c>
      <c r="D394" s="21" t="s">
        <v>113</v>
      </c>
      <c r="E394" s="22">
        <v>2015</v>
      </c>
      <c r="F394" s="22">
        <v>19</v>
      </c>
    </row>
    <row r="395" spans="1:6" ht="20.25" customHeight="1" x14ac:dyDescent="0.25">
      <c r="A395" t="str">
        <f t="shared" si="7"/>
        <v>JR EastFatalities at passive LC2014</v>
      </c>
      <c r="B395" s="21" t="s">
        <v>48</v>
      </c>
      <c r="C395" s="21" t="s">
        <v>49</v>
      </c>
      <c r="D395" s="21" t="s">
        <v>111</v>
      </c>
      <c r="E395" s="22">
        <v>2014</v>
      </c>
      <c r="F395" s="22">
        <v>0</v>
      </c>
    </row>
    <row r="396" spans="1:6" ht="20.25" customHeight="1" x14ac:dyDescent="0.25">
      <c r="A396" t="str">
        <f t="shared" si="7"/>
        <v>JR EastFatalities at passive LC2015</v>
      </c>
      <c r="B396" s="21" t="s">
        <v>48</v>
      </c>
      <c r="C396" s="21" t="s">
        <v>49</v>
      </c>
      <c r="D396" s="21" t="s">
        <v>111</v>
      </c>
      <c r="E396" s="22">
        <v>2015</v>
      </c>
      <c r="F396" s="22">
        <v>0</v>
      </c>
    </row>
    <row r="397" spans="1:6" ht="20.25" customHeight="1" x14ac:dyDescent="0.25">
      <c r="A397" t="str">
        <f t="shared" si="7"/>
        <v>JR EastLength of lines2014</v>
      </c>
      <c r="B397" s="21" t="s">
        <v>48</v>
      </c>
      <c r="C397" s="21" t="s">
        <v>49</v>
      </c>
      <c r="D397" s="21" t="s">
        <v>120</v>
      </c>
      <c r="E397" s="22">
        <v>2014</v>
      </c>
      <c r="F397" s="22">
        <v>7474</v>
      </c>
    </row>
    <row r="398" spans="1:6" ht="20.25" customHeight="1" x14ac:dyDescent="0.25">
      <c r="A398" t="str">
        <f t="shared" si="7"/>
        <v>JR EastLength of lines2015</v>
      </c>
      <c r="B398" s="21" t="s">
        <v>48</v>
      </c>
      <c r="C398" s="21" t="s">
        <v>49</v>
      </c>
      <c r="D398" s="21" t="s">
        <v>120</v>
      </c>
      <c r="E398" s="22">
        <v>2015</v>
      </c>
      <c r="F398" s="22">
        <v>7458</v>
      </c>
    </row>
    <row r="399" spans="1:6" ht="20.25" customHeight="1" x14ac:dyDescent="0.25">
      <c r="A399" t="str">
        <f t="shared" si="7"/>
        <v>JR EastPassive LC2014</v>
      </c>
      <c r="B399" s="21" t="s">
        <v>48</v>
      </c>
      <c r="C399" s="21" t="s">
        <v>49</v>
      </c>
      <c r="D399" s="21" t="s">
        <v>124</v>
      </c>
      <c r="E399" s="22">
        <v>2014</v>
      </c>
      <c r="F399" s="22">
        <v>427</v>
      </c>
    </row>
    <row r="400" spans="1:6" ht="20.25" customHeight="1" x14ac:dyDescent="0.25">
      <c r="A400" t="str">
        <f t="shared" si="7"/>
        <v>JR EastPassive LC2015</v>
      </c>
      <c r="B400" s="21" t="s">
        <v>48</v>
      </c>
      <c r="C400" s="21" t="s">
        <v>49</v>
      </c>
      <c r="D400" s="21" t="s">
        <v>124</v>
      </c>
      <c r="E400" s="22">
        <v>2015</v>
      </c>
      <c r="F400" s="22">
        <v>412</v>
      </c>
    </row>
    <row r="401" spans="1:6" ht="20.25" customHeight="1" x14ac:dyDescent="0.25">
      <c r="A401" t="str">
        <f t="shared" si="7"/>
        <v>JR EastPedestrian fatalities2014</v>
      </c>
      <c r="B401" s="21" t="s">
        <v>48</v>
      </c>
      <c r="C401" s="21" t="s">
        <v>49</v>
      </c>
      <c r="D401" s="21" t="s">
        <v>131</v>
      </c>
      <c r="E401" s="22">
        <v>2014</v>
      </c>
      <c r="F401" s="22">
        <v>23</v>
      </c>
    </row>
    <row r="402" spans="1:6" ht="20.25" customHeight="1" x14ac:dyDescent="0.25">
      <c r="A402" t="str">
        <f t="shared" si="7"/>
        <v>JR EastPedestrian fatalities2015</v>
      </c>
      <c r="B402" s="21" t="s">
        <v>48</v>
      </c>
      <c r="C402" s="21" t="s">
        <v>49</v>
      </c>
      <c r="D402" s="21" t="s">
        <v>131</v>
      </c>
      <c r="E402" s="22">
        <v>2015</v>
      </c>
      <c r="F402" s="22">
        <v>13</v>
      </c>
    </row>
    <row r="403" spans="1:6" ht="20.25" customHeight="1" x14ac:dyDescent="0.25">
      <c r="A403" t="str">
        <f t="shared" si="7"/>
        <v>JR EastPRM fatalities2015</v>
      </c>
      <c r="B403" s="21" t="s">
        <v>48</v>
      </c>
      <c r="C403" s="21" t="s">
        <v>49</v>
      </c>
      <c r="D403" s="21" t="s">
        <v>132</v>
      </c>
      <c r="E403" s="22">
        <v>2015</v>
      </c>
      <c r="F403" s="22">
        <v>0</v>
      </c>
    </row>
    <row r="404" spans="1:6" ht="20.25" customHeight="1" x14ac:dyDescent="0.25">
      <c r="A404" t="str">
        <f t="shared" si="7"/>
        <v>JR EastSenior fatalities2015</v>
      </c>
      <c r="B404" s="21" t="s">
        <v>48</v>
      </c>
      <c r="C404" s="21" t="s">
        <v>49</v>
      </c>
      <c r="D404" s="21" t="s">
        <v>133</v>
      </c>
      <c r="E404" s="22">
        <v>2015</v>
      </c>
      <c r="F404" s="22">
        <v>4</v>
      </c>
    </row>
    <row r="405" spans="1:6" ht="20.25" customHeight="1" x14ac:dyDescent="0.25">
      <c r="A405" t="str">
        <f t="shared" si="7"/>
        <v>JR EastTotal number of accidents2014</v>
      </c>
      <c r="B405" s="21" t="s">
        <v>48</v>
      </c>
      <c r="C405" s="21" t="s">
        <v>49</v>
      </c>
      <c r="D405" s="21" t="s">
        <v>91</v>
      </c>
      <c r="E405" s="22">
        <v>2014</v>
      </c>
      <c r="F405" s="22">
        <v>44</v>
      </c>
    </row>
    <row r="406" spans="1:6" ht="20.25" customHeight="1" x14ac:dyDescent="0.25">
      <c r="A406" t="str">
        <f t="shared" si="7"/>
        <v>JR EastTotal number of accidents2015</v>
      </c>
      <c r="B406" s="21" t="s">
        <v>48</v>
      </c>
      <c r="C406" s="21" t="s">
        <v>49</v>
      </c>
      <c r="D406" s="21" t="s">
        <v>91</v>
      </c>
      <c r="E406" s="22">
        <v>2015</v>
      </c>
      <c r="F406" s="22">
        <v>37</v>
      </c>
    </row>
    <row r="407" spans="1:6" ht="20.25" customHeight="1" x14ac:dyDescent="0.25">
      <c r="A407" t="str">
        <f t="shared" si="7"/>
        <v>JR EastTotal number of fatalities2014</v>
      </c>
      <c r="B407" s="21" t="s">
        <v>48</v>
      </c>
      <c r="C407" s="21" t="s">
        <v>49</v>
      </c>
      <c r="D407" s="21" t="s">
        <v>109</v>
      </c>
      <c r="E407" s="22">
        <v>2014</v>
      </c>
      <c r="F407" s="22">
        <v>23</v>
      </c>
    </row>
    <row r="408" spans="1:6" ht="20.25" customHeight="1" x14ac:dyDescent="0.25">
      <c r="A408" t="str">
        <f t="shared" si="7"/>
        <v>JR EastTotal number of fatalities2015</v>
      </c>
      <c r="B408" s="21" t="s">
        <v>48</v>
      </c>
      <c r="C408" s="21" t="s">
        <v>49</v>
      </c>
      <c r="D408" s="21" t="s">
        <v>109</v>
      </c>
      <c r="E408" s="22">
        <v>2015</v>
      </c>
      <c r="F408" s="22">
        <v>19</v>
      </c>
    </row>
    <row r="409" spans="1:6" ht="20.25" customHeight="1" x14ac:dyDescent="0.25">
      <c r="A409" t="str">
        <f t="shared" si="7"/>
        <v>JR EastTotal number of LC2014</v>
      </c>
      <c r="B409" s="21" t="s">
        <v>48</v>
      </c>
      <c r="C409" s="21" t="s">
        <v>49</v>
      </c>
      <c r="D409" s="21" t="s">
        <v>66</v>
      </c>
      <c r="E409" s="22">
        <v>2014</v>
      </c>
      <c r="F409" s="22">
        <v>6913</v>
      </c>
    </row>
    <row r="410" spans="1:6" ht="20.25" customHeight="1" x14ac:dyDescent="0.25">
      <c r="A410" t="str">
        <f t="shared" si="7"/>
        <v>JR EastTotal number of LC2015</v>
      </c>
      <c r="B410" s="21" t="s">
        <v>48</v>
      </c>
      <c r="C410" s="21" t="s">
        <v>49</v>
      </c>
      <c r="D410" s="21" t="s">
        <v>66</v>
      </c>
      <c r="E410" s="22">
        <v>2015</v>
      </c>
      <c r="F410" s="22">
        <v>6897</v>
      </c>
    </row>
    <row r="411" spans="1:6" ht="20.25" customHeight="1" x14ac:dyDescent="0.25">
      <c r="A411" t="str">
        <f t="shared" si="7"/>
        <v>JR EastTrain-km2014</v>
      </c>
      <c r="B411" s="21" t="s">
        <v>48</v>
      </c>
      <c r="C411" s="21" t="s">
        <v>49</v>
      </c>
      <c r="D411" s="21" t="s">
        <v>125</v>
      </c>
      <c r="E411" s="22">
        <v>2014</v>
      </c>
      <c r="F411" s="22">
        <v>255</v>
      </c>
    </row>
    <row r="412" spans="1:6" ht="20.25" customHeight="1" x14ac:dyDescent="0.25">
      <c r="A412" t="str">
        <f t="shared" si="7"/>
        <v>JR EastTrain-km2015</v>
      </c>
      <c r="B412" s="21" t="s">
        <v>48</v>
      </c>
      <c r="C412" s="21" t="s">
        <v>49</v>
      </c>
      <c r="D412" s="21" t="s">
        <v>125</v>
      </c>
      <c r="E412" s="22">
        <v>2015</v>
      </c>
      <c r="F412" s="22">
        <v>255</v>
      </c>
    </row>
    <row r="413" spans="1:6" ht="20.25" customHeight="1" x14ac:dyDescent="0.25">
      <c r="A413" t="str">
        <f t="shared" si="7"/>
        <v>RIFT VALLEYAccidents at active LC2014</v>
      </c>
      <c r="B413" s="21" t="s">
        <v>62</v>
      </c>
      <c r="C413" s="21" t="s">
        <v>63</v>
      </c>
      <c r="D413" s="21" t="s">
        <v>110</v>
      </c>
      <c r="E413" s="22">
        <v>2014</v>
      </c>
      <c r="F413" s="22">
        <v>15</v>
      </c>
    </row>
    <row r="414" spans="1:6" ht="20.25" customHeight="1" x14ac:dyDescent="0.25">
      <c r="A414" t="str">
        <f t="shared" si="7"/>
        <v>RIFT VALLEYAccidents at passive LC2014</v>
      </c>
      <c r="B414" s="21" t="s">
        <v>62</v>
      </c>
      <c r="C414" s="21" t="s">
        <v>63</v>
      </c>
      <c r="D414" s="21" t="s">
        <v>108</v>
      </c>
      <c r="E414" s="22">
        <v>2014</v>
      </c>
      <c r="F414" s="22">
        <v>4</v>
      </c>
    </row>
    <row r="415" spans="1:6" ht="20.25" customHeight="1" x14ac:dyDescent="0.25">
      <c r="A415" t="str">
        <f t="shared" si="7"/>
        <v>RIFT VALLEYAccidents involving cyclists2014</v>
      </c>
      <c r="B415" s="21" t="s">
        <v>62</v>
      </c>
      <c r="C415" s="21" t="s">
        <v>63</v>
      </c>
      <c r="D415" s="21" t="s">
        <v>126</v>
      </c>
      <c r="E415" s="22">
        <v>2014</v>
      </c>
      <c r="F415" s="22">
        <v>3</v>
      </c>
    </row>
    <row r="416" spans="1:6" ht="20.25" customHeight="1" x14ac:dyDescent="0.25">
      <c r="A416" t="str">
        <f t="shared" si="7"/>
        <v>RIFT VALLEYAccidents involving pedestrians2014</v>
      </c>
      <c r="B416" s="21" t="s">
        <v>62</v>
      </c>
      <c r="C416" s="21" t="s">
        <v>63</v>
      </c>
      <c r="D416" s="21" t="s">
        <v>127</v>
      </c>
      <c r="E416" s="22">
        <v>2014</v>
      </c>
      <c r="F416" s="22">
        <v>0</v>
      </c>
    </row>
    <row r="417" spans="1:6" ht="20.25" customHeight="1" x14ac:dyDescent="0.25">
      <c r="A417" t="str">
        <f t="shared" si="7"/>
        <v>RIFT VALLEYActive LC2014</v>
      </c>
      <c r="B417" s="21" t="s">
        <v>62</v>
      </c>
      <c r="C417" s="21" t="s">
        <v>63</v>
      </c>
      <c r="D417" s="21" t="s">
        <v>123</v>
      </c>
      <c r="E417" s="22">
        <v>2014</v>
      </c>
      <c r="F417" s="22">
        <v>473</v>
      </c>
    </row>
    <row r="418" spans="1:6" ht="20.25" customHeight="1" x14ac:dyDescent="0.25">
      <c r="A418" t="str">
        <f t="shared" si="7"/>
        <v>RIFT VALLEYCyclist fatalities2014</v>
      </c>
      <c r="B418" s="21" t="s">
        <v>62</v>
      </c>
      <c r="C418" s="21" t="s">
        <v>63</v>
      </c>
      <c r="D418" s="21" t="s">
        <v>130</v>
      </c>
      <c r="E418" s="22">
        <v>2014</v>
      </c>
      <c r="F418" s="22">
        <v>3</v>
      </c>
    </row>
    <row r="419" spans="1:6" ht="20.25" customHeight="1" x14ac:dyDescent="0.25">
      <c r="A419" t="str">
        <f t="shared" si="7"/>
        <v>RIFT VALLEYFatalities at active LC2014</v>
      </c>
      <c r="B419" s="21" t="s">
        <v>62</v>
      </c>
      <c r="C419" s="21" t="s">
        <v>63</v>
      </c>
      <c r="D419" s="21" t="s">
        <v>113</v>
      </c>
      <c r="E419" s="22">
        <v>2014</v>
      </c>
      <c r="F419" s="22">
        <v>1</v>
      </c>
    </row>
    <row r="420" spans="1:6" ht="20.25" customHeight="1" x14ac:dyDescent="0.25">
      <c r="A420" t="str">
        <f t="shared" ref="A420:A483" si="8">C420&amp;D420&amp;E420</f>
        <v>RIFT VALLEYFatalities at passive LC2014</v>
      </c>
      <c r="B420" s="21" t="s">
        <v>62</v>
      </c>
      <c r="C420" s="21" t="s">
        <v>63</v>
      </c>
      <c r="D420" s="21" t="s">
        <v>111</v>
      </c>
      <c r="E420" s="22">
        <v>2014</v>
      </c>
      <c r="F420" s="22">
        <v>1</v>
      </c>
    </row>
    <row r="421" spans="1:6" ht="20.25" customHeight="1" x14ac:dyDescent="0.25">
      <c r="A421" t="str">
        <f t="shared" si="8"/>
        <v>RIFT VALLEYLength of lines2014</v>
      </c>
      <c r="B421" s="21" t="s">
        <v>62</v>
      </c>
      <c r="C421" s="21" t="s">
        <v>63</v>
      </c>
      <c r="D421" s="21" t="s">
        <v>120</v>
      </c>
      <c r="E421" s="22">
        <v>2014</v>
      </c>
      <c r="F421" s="22">
        <v>2350</v>
      </c>
    </row>
    <row r="422" spans="1:6" ht="20.25" customHeight="1" x14ac:dyDescent="0.25">
      <c r="A422" t="str">
        <f t="shared" si="8"/>
        <v>RIFT VALLEYPassive LC2014</v>
      </c>
      <c r="B422" s="21" t="s">
        <v>62</v>
      </c>
      <c r="C422" s="21" t="s">
        <v>63</v>
      </c>
      <c r="D422" s="21" t="s">
        <v>124</v>
      </c>
      <c r="E422" s="22">
        <v>2014</v>
      </c>
      <c r="F422" s="22">
        <v>7</v>
      </c>
    </row>
    <row r="423" spans="1:6" ht="20.25" customHeight="1" x14ac:dyDescent="0.25">
      <c r="A423" t="str">
        <f t="shared" si="8"/>
        <v>RIFT VALLEYPedestrian fatalities2014</v>
      </c>
      <c r="B423" s="21" t="s">
        <v>62</v>
      </c>
      <c r="C423" s="21" t="s">
        <v>63</v>
      </c>
      <c r="D423" s="21" t="s">
        <v>131</v>
      </c>
      <c r="E423" s="22">
        <v>2014</v>
      </c>
      <c r="F423" s="22">
        <v>0</v>
      </c>
    </row>
    <row r="424" spans="1:6" ht="20.25" customHeight="1" x14ac:dyDescent="0.25">
      <c r="A424" t="str">
        <f t="shared" si="8"/>
        <v>RIFT VALLEYTotal number of accidents2014</v>
      </c>
      <c r="B424" s="21" t="s">
        <v>62</v>
      </c>
      <c r="C424" s="21" t="s">
        <v>63</v>
      </c>
      <c r="D424" s="21" t="s">
        <v>91</v>
      </c>
      <c r="E424" s="22">
        <v>2014</v>
      </c>
      <c r="F424" s="22">
        <v>19</v>
      </c>
    </row>
    <row r="425" spans="1:6" ht="20.25" customHeight="1" x14ac:dyDescent="0.25">
      <c r="A425" t="str">
        <f t="shared" si="8"/>
        <v>RIFT VALLEYTotal number of fatalities2014</v>
      </c>
      <c r="B425" s="21" t="s">
        <v>62</v>
      </c>
      <c r="C425" s="21" t="s">
        <v>63</v>
      </c>
      <c r="D425" s="21" t="s">
        <v>109</v>
      </c>
      <c r="E425" s="22">
        <v>2014</v>
      </c>
      <c r="F425" s="22">
        <v>2</v>
      </c>
    </row>
    <row r="426" spans="1:6" ht="20.25" customHeight="1" x14ac:dyDescent="0.25">
      <c r="A426" t="str">
        <f t="shared" si="8"/>
        <v>RIFT VALLEYTotal number of LC2014</v>
      </c>
      <c r="B426" s="21" t="s">
        <v>62</v>
      </c>
      <c r="C426" s="21" t="s">
        <v>63</v>
      </c>
      <c r="D426" s="21" t="s">
        <v>66</v>
      </c>
      <c r="E426" s="22">
        <v>2014</v>
      </c>
      <c r="F426" s="22">
        <v>480</v>
      </c>
    </row>
    <row r="427" spans="1:6" ht="20.25" customHeight="1" x14ac:dyDescent="0.25">
      <c r="A427" t="str">
        <f t="shared" si="8"/>
        <v>RIFT VALLEYTrain-km2014</v>
      </c>
      <c r="B427" s="21" t="s">
        <v>62</v>
      </c>
      <c r="C427" s="21" t="s">
        <v>63</v>
      </c>
      <c r="D427" s="21" t="s">
        <v>125</v>
      </c>
      <c r="E427" s="22">
        <v>2014</v>
      </c>
      <c r="F427" s="22">
        <v>2.84</v>
      </c>
    </row>
    <row r="428" spans="1:6" ht="20.25" customHeight="1" x14ac:dyDescent="0.25">
      <c r="A428" t="str">
        <f t="shared" si="8"/>
        <v>LGAccidents at active LC2014</v>
      </c>
      <c r="B428" s="21" t="s">
        <v>104</v>
      </c>
      <c r="C428" s="21" t="s">
        <v>105</v>
      </c>
      <c r="D428" s="21" t="s">
        <v>110</v>
      </c>
      <c r="E428" s="22">
        <v>2014</v>
      </c>
      <c r="F428" s="22">
        <v>13</v>
      </c>
    </row>
    <row r="429" spans="1:6" ht="20.25" customHeight="1" x14ac:dyDescent="0.25">
      <c r="A429" t="str">
        <f t="shared" si="8"/>
        <v>LGAccidents at active LC2015</v>
      </c>
      <c r="B429" s="21" t="s">
        <v>104</v>
      </c>
      <c r="C429" s="21" t="s">
        <v>105</v>
      </c>
      <c r="D429" s="21" t="s">
        <v>110</v>
      </c>
      <c r="E429" s="22">
        <v>2015</v>
      </c>
      <c r="F429" s="22">
        <v>5</v>
      </c>
    </row>
    <row r="430" spans="1:6" ht="20.25" customHeight="1" x14ac:dyDescent="0.25">
      <c r="A430" t="str">
        <f t="shared" si="8"/>
        <v>LGAccidents at passive LC2014</v>
      </c>
      <c r="B430" s="21" t="s">
        <v>104</v>
      </c>
      <c r="C430" s="21" t="s">
        <v>105</v>
      </c>
      <c r="D430" s="21" t="s">
        <v>108</v>
      </c>
      <c r="E430" s="22">
        <v>2014</v>
      </c>
      <c r="F430" s="22">
        <v>3</v>
      </c>
    </row>
    <row r="431" spans="1:6" ht="20.25" customHeight="1" x14ac:dyDescent="0.25">
      <c r="A431" t="str">
        <f t="shared" si="8"/>
        <v>LGAccidents at passive LC2015</v>
      </c>
      <c r="B431" s="21" t="s">
        <v>104</v>
      </c>
      <c r="C431" s="21" t="s">
        <v>105</v>
      </c>
      <c r="D431" s="21" t="s">
        <v>108</v>
      </c>
      <c r="E431" s="22">
        <v>2015</v>
      </c>
      <c r="F431" s="22">
        <v>1</v>
      </c>
    </row>
    <row r="432" spans="1:6" ht="20.25" customHeight="1" x14ac:dyDescent="0.25">
      <c r="A432" t="str">
        <f t="shared" si="8"/>
        <v>LGAccidents involving cyclists2014</v>
      </c>
      <c r="B432" s="21" t="s">
        <v>104</v>
      </c>
      <c r="C432" s="21" t="s">
        <v>105</v>
      </c>
      <c r="D432" s="21" t="s">
        <v>126</v>
      </c>
      <c r="E432" s="22">
        <v>2014</v>
      </c>
      <c r="F432" s="22">
        <v>1</v>
      </c>
    </row>
    <row r="433" spans="1:6" ht="20.25" customHeight="1" x14ac:dyDescent="0.25">
      <c r="A433" t="str">
        <f t="shared" si="8"/>
        <v>LGAccidents involving cyclists2015</v>
      </c>
      <c r="B433" s="21" t="s">
        <v>104</v>
      </c>
      <c r="C433" s="21" t="s">
        <v>105</v>
      </c>
      <c r="D433" s="21" t="s">
        <v>126</v>
      </c>
      <c r="E433" s="22">
        <v>2015</v>
      </c>
      <c r="F433" s="22">
        <v>0</v>
      </c>
    </row>
    <row r="434" spans="1:6" ht="20.25" customHeight="1" x14ac:dyDescent="0.25">
      <c r="A434" t="str">
        <f t="shared" si="8"/>
        <v>LGAccidents involving pedestrians2014</v>
      </c>
      <c r="B434" s="21" t="s">
        <v>104</v>
      </c>
      <c r="C434" s="21" t="s">
        <v>105</v>
      </c>
      <c r="D434" s="21" t="s">
        <v>127</v>
      </c>
      <c r="E434" s="22">
        <v>2014</v>
      </c>
      <c r="F434" s="22">
        <v>3</v>
      </c>
    </row>
    <row r="435" spans="1:6" ht="20.25" customHeight="1" x14ac:dyDescent="0.25">
      <c r="A435" t="str">
        <f t="shared" si="8"/>
        <v>LGAccidents involving pedestrians2015</v>
      </c>
      <c r="B435" s="21" t="s">
        <v>104</v>
      </c>
      <c r="C435" s="21" t="s">
        <v>105</v>
      </c>
      <c r="D435" s="21" t="s">
        <v>127</v>
      </c>
      <c r="E435" s="22">
        <v>2015</v>
      </c>
      <c r="F435" s="22">
        <v>0</v>
      </c>
    </row>
    <row r="436" spans="1:6" ht="20.25" customHeight="1" x14ac:dyDescent="0.25">
      <c r="A436" t="str">
        <f t="shared" si="8"/>
        <v>LGAccidents involving PRM2015</v>
      </c>
      <c r="B436" s="21" t="s">
        <v>104</v>
      </c>
      <c r="C436" s="21" t="s">
        <v>105</v>
      </c>
      <c r="D436" s="21" t="s">
        <v>128</v>
      </c>
      <c r="E436" s="22">
        <v>2015</v>
      </c>
      <c r="F436" s="22">
        <v>0</v>
      </c>
    </row>
    <row r="437" spans="1:6" ht="20.25" customHeight="1" x14ac:dyDescent="0.25">
      <c r="A437" t="str">
        <f t="shared" si="8"/>
        <v>LGAccidents involving seniors2015</v>
      </c>
      <c r="B437" s="21" t="s">
        <v>104</v>
      </c>
      <c r="C437" s="21" t="s">
        <v>105</v>
      </c>
      <c r="D437" s="21" t="s">
        <v>129</v>
      </c>
      <c r="E437" s="22">
        <v>2015</v>
      </c>
      <c r="F437" s="22">
        <v>1</v>
      </c>
    </row>
    <row r="438" spans="1:6" ht="20.25" customHeight="1" x14ac:dyDescent="0.25">
      <c r="A438" t="str">
        <f t="shared" si="8"/>
        <v>LGActive LC2014</v>
      </c>
      <c r="B438" s="21" t="s">
        <v>104</v>
      </c>
      <c r="C438" s="21" t="s">
        <v>105</v>
      </c>
      <c r="D438" s="21" t="s">
        <v>123</v>
      </c>
      <c r="E438" s="22">
        <v>2014</v>
      </c>
      <c r="F438" s="22">
        <v>333</v>
      </c>
    </row>
    <row r="439" spans="1:6" ht="20.25" customHeight="1" x14ac:dyDescent="0.25">
      <c r="A439" t="str">
        <f t="shared" si="8"/>
        <v>LGActive LC2015</v>
      </c>
      <c r="B439" s="21" t="s">
        <v>104</v>
      </c>
      <c r="C439" s="21" t="s">
        <v>105</v>
      </c>
      <c r="D439" s="21" t="s">
        <v>123</v>
      </c>
      <c r="E439" s="22">
        <v>2015</v>
      </c>
      <c r="F439" s="22">
        <v>344</v>
      </c>
    </row>
    <row r="440" spans="1:6" ht="20.25" customHeight="1" x14ac:dyDescent="0.25">
      <c r="A440" t="str">
        <f t="shared" si="8"/>
        <v>LGCyclist fatalities2014</v>
      </c>
      <c r="B440" s="21" t="s">
        <v>104</v>
      </c>
      <c r="C440" s="21" t="s">
        <v>105</v>
      </c>
      <c r="D440" s="21" t="s">
        <v>130</v>
      </c>
      <c r="E440" s="22">
        <v>2014</v>
      </c>
      <c r="F440" s="22">
        <v>0</v>
      </c>
    </row>
    <row r="441" spans="1:6" ht="20.25" customHeight="1" x14ac:dyDescent="0.25">
      <c r="A441" t="str">
        <f t="shared" si="8"/>
        <v>LGCyclist fatalities2015</v>
      </c>
      <c r="B441" s="21" t="s">
        <v>104</v>
      </c>
      <c r="C441" s="21" t="s">
        <v>105</v>
      </c>
      <c r="D441" s="21" t="s">
        <v>130</v>
      </c>
      <c r="E441" s="22">
        <v>2015</v>
      </c>
      <c r="F441" s="22">
        <v>0</v>
      </c>
    </row>
    <row r="442" spans="1:6" ht="20.25" customHeight="1" x14ac:dyDescent="0.25">
      <c r="A442" t="str">
        <f t="shared" si="8"/>
        <v>LGFatalities at active LC2014</v>
      </c>
      <c r="B442" s="21" t="s">
        <v>104</v>
      </c>
      <c r="C442" s="21" t="s">
        <v>105</v>
      </c>
      <c r="D442" s="21" t="s">
        <v>113</v>
      </c>
      <c r="E442" s="22">
        <v>2014</v>
      </c>
      <c r="F442" s="22">
        <v>5</v>
      </c>
    </row>
    <row r="443" spans="1:6" ht="20.25" customHeight="1" x14ac:dyDescent="0.25">
      <c r="A443" t="str">
        <f t="shared" si="8"/>
        <v>LGFatalities at active LC2015</v>
      </c>
      <c r="B443" s="21" t="s">
        <v>104</v>
      </c>
      <c r="C443" s="21" t="s">
        <v>105</v>
      </c>
      <c r="D443" s="21" t="s">
        <v>113</v>
      </c>
      <c r="E443" s="22">
        <v>2015</v>
      </c>
      <c r="F443" s="22">
        <v>2</v>
      </c>
    </row>
    <row r="444" spans="1:6" ht="20.25" customHeight="1" x14ac:dyDescent="0.25">
      <c r="A444" t="str">
        <f t="shared" si="8"/>
        <v>LGFatalities at passive LC2014</v>
      </c>
      <c r="B444" s="21" t="s">
        <v>104</v>
      </c>
      <c r="C444" s="21" t="s">
        <v>105</v>
      </c>
      <c r="D444" s="21" t="s">
        <v>111</v>
      </c>
      <c r="E444" s="22">
        <v>2014</v>
      </c>
      <c r="F444" s="22">
        <v>0</v>
      </c>
    </row>
    <row r="445" spans="1:6" ht="20.25" customHeight="1" x14ac:dyDescent="0.25">
      <c r="A445" t="str">
        <f t="shared" si="8"/>
        <v>LGFatalities at passive LC2015</v>
      </c>
      <c r="B445" s="21" t="s">
        <v>104</v>
      </c>
      <c r="C445" s="21" t="s">
        <v>105</v>
      </c>
      <c r="D445" s="21" t="s">
        <v>111</v>
      </c>
      <c r="E445" s="22">
        <v>2015</v>
      </c>
      <c r="F445" s="22">
        <v>0</v>
      </c>
    </row>
    <row r="446" spans="1:6" ht="20.25" customHeight="1" x14ac:dyDescent="0.25">
      <c r="A446" t="str">
        <f t="shared" si="8"/>
        <v>LGLength of lines2014</v>
      </c>
      <c r="B446" s="21" t="s">
        <v>104</v>
      </c>
      <c r="C446" s="21" t="s">
        <v>105</v>
      </c>
      <c r="D446" s="21" t="s">
        <v>120</v>
      </c>
      <c r="E446" s="22">
        <v>2014</v>
      </c>
      <c r="F446" s="22">
        <v>2</v>
      </c>
    </row>
    <row r="447" spans="1:6" ht="20.25" customHeight="1" x14ac:dyDescent="0.25">
      <c r="A447" t="str">
        <f t="shared" si="8"/>
        <v>LGLength of lines2015</v>
      </c>
      <c r="B447" s="21" t="s">
        <v>104</v>
      </c>
      <c r="C447" s="21" t="s">
        <v>105</v>
      </c>
      <c r="D447" s="21" t="s">
        <v>120</v>
      </c>
      <c r="E447" s="22">
        <v>2015</v>
      </c>
      <c r="F447" s="22">
        <v>2336</v>
      </c>
    </row>
    <row r="448" spans="1:6" ht="20.25" customHeight="1" x14ac:dyDescent="0.25">
      <c r="A448" t="str">
        <f t="shared" si="8"/>
        <v>LGPassive LC2014</v>
      </c>
      <c r="B448" s="21" t="s">
        <v>104</v>
      </c>
      <c r="C448" s="21" t="s">
        <v>105</v>
      </c>
      <c r="D448" s="21" t="s">
        <v>124</v>
      </c>
      <c r="E448" s="22">
        <v>2014</v>
      </c>
      <c r="F448" s="22">
        <v>212</v>
      </c>
    </row>
    <row r="449" spans="1:6" ht="20.25" customHeight="1" x14ac:dyDescent="0.25">
      <c r="A449" t="str">
        <f t="shared" si="8"/>
        <v>LGPassive LC2015</v>
      </c>
      <c r="B449" s="21" t="s">
        <v>104</v>
      </c>
      <c r="C449" s="21" t="s">
        <v>105</v>
      </c>
      <c r="D449" s="21" t="s">
        <v>124</v>
      </c>
      <c r="E449" s="22">
        <v>2015</v>
      </c>
      <c r="F449" s="22">
        <v>200</v>
      </c>
    </row>
    <row r="450" spans="1:6" ht="20.25" customHeight="1" x14ac:dyDescent="0.25">
      <c r="A450" t="str">
        <f t="shared" si="8"/>
        <v>LGPedestrian fatalities2014</v>
      </c>
      <c r="B450" s="21" t="s">
        <v>104</v>
      </c>
      <c r="C450" s="21" t="s">
        <v>105</v>
      </c>
      <c r="D450" s="21" t="s">
        <v>131</v>
      </c>
      <c r="E450" s="22">
        <v>2014</v>
      </c>
      <c r="F450" s="22">
        <v>2</v>
      </c>
    </row>
    <row r="451" spans="1:6" ht="20.25" customHeight="1" x14ac:dyDescent="0.25">
      <c r="A451" t="str">
        <f t="shared" si="8"/>
        <v>LGPedestrian fatalities2015</v>
      </c>
      <c r="B451" s="21" t="s">
        <v>104</v>
      </c>
      <c r="C451" s="21" t="s">
        <v>105</v>
      </c>
      <c r="D451" s="21" t="s">
        <v>131</v>
      </c>
      <c r="E451" s="22">
        <v>2015</v>
      </c>
      <c r="F451" s="22">
        <v>0</v>
      </c>
    </row>
    <row r="452" spans="1:6" ht="20.25" customHeight="1" x14ac:dyDescent="0.25">
      <c r="A452" t="str">
        <f t="shared" si="8"/>
        <v>LGPRM fatalities2015</v>
      </c>
      <c r="B452" s="21" t="s">
        <v>104</v>
      </c>
      <c r="C452" s="21" t="s">
        <v>105</v>
      </c>
      <c r="D452" s="21" t="s">
        <v>132</v>
      </c>
      <c r="E452" s="22">
        <v>2015</v>
      </c>
      <c r="F452" s="22">
        <v>0</v>
      </c>
    </row>
    <row r="453" spans="1:6" ht="20.25" customHeight="1" x14ac:dyDescent="0.25">
      <c r="A453" t="str">
        <f t="shared" si="8"/>
        <v>LGSenior fatalities2015</v>
      </c>
      <c r="B453" s="21" t="s">
        <v>104</v>
      </c>
      <c r="C453" s="21" t="s">
        <v>105</v>
      </c>
      <c r="D453" s="21" t="s">
        <v>133</v>
      </c>
      <c r="E453" s="22">
        <v>2015</v>
      </c>
      <c r="F453" s="22">
        <v>1</v>
      </c>
    </row>
    <row r="454" spans="1:6" ht="20.25" customHeight="1" x14ac:dyDescent="0.25">
      <c r="A454" t="str">
        <f t="shared" si="8"/>
        <v>LGTotal number of accidents2014</v>
      </c>
      <c r="B454" s="21" t="s">
        <v>104</v>
      </c>
      <c r="C454" s="21" t="s">
        <v>105</v>
      </c>
      <c r="D454" s="21" t="s">
        <v>91</v>
      </c>
      <c r="E454" s="22">
        <v>2014</v>
      </c>
      <c r="F454" s="22">
        <v>16</v>
      </c>
    </row>
    <row r="455" spans="1:6" ht="20.25" customHeight="1" x14ac:dyDescent="0.25">
      <c r="A455" t="str">
        <f t="shared" si="8"/>
        <v>LGTotal number of accidents2015</v>
      </c>
      <c r="B455" s="21" t="s">
        <v>104</v>
      </c>
      <c r="C455" s="21" t="s">
        <v>105</v>
      </c>
      <c r="D455" s="21" t="s">
        <v>91</v>
      </c>
      <c r="E455" s="22">
        <v>2015</v>
      </c>
      <c r="F455" s="22">
        <v>6</v>
      </c>
    </row>
    <row r="456" spans="1:6" ht="20.25" customHeight="1" x14ac:dyDescent="0.25">
      <c r="A456" t="str">
        <f t="shared" si="8"/>
        <v>LGTotal number of fatalities2014</v>
      </c>
      <c r="B456" s="21" t="s">
        <v>104</v>
      </c>
      <c r="C456" s="21" t="s">
        <v>105</v>
      </c>
      <c r="D456" s="21" t="s">
        <v>109</v>
      </c>
      <c r="E456" s="22">
        <v>2014</v>
      </c>
      <c r="F456" s="22">
        <v>5</v>
      </c>
    </row>
    <row r="457" spans="1:6" ht="20.25" customHeight="1" x14ac:dyDescent="0.25">
      <c r="A457" t="str">
        <f t="shared" si="8"/>
        <v>LGTotal number of fatalities2015</v>
      </c>
      <c r="B457" s="21" t="s">
        <v>104</v>
      </c>
      <c r="C457" s="21" t="s">
        <v>105</v>
      </c>
      <c r="D457" s="21" t="s">
        <v>109</v>
      </c>
      <c r="E457" s="22">
        <v>2015</v>
      </c>
      <c r="F457" s="22">
        <v>2</v>
      </c>
    </row>
    <row r="458" spans="1:6" ht="20.25" customHeight="1" x14ac:dyDescent="0.25">
      <c r="A458" t="str">
        <f t="shared" si="8"/>
        <v>LGTotal number of LC2014</v>
      </c>
      <c r="B458" s="21" t="s">
        <v>104</v>
      </c>
      <c r="C458" s="21" t="s">
        <v>105</v>
      </c>
      <c r="D458" s="21" t="s">
        <v>66</v>
      </c>
      <c r="E458" s="22">
        <v>2014</v>
      </c>
      <c r="F458" s="22">
        <v>545</v>
      </c>
    </row>
    <row r="459" spans="1:6" ht="20.25" customHeight="1" x14ac:dyDescent="0.25">
      <c r="A459" t="str">
        <f t="shared" si="8"/>
        <v>LGTotal number of LC2015</v>
      </c>
      <c r="B459" s="21" t="s">
        <v>104</v>
      </c>
      <c r="C459" s="21" t="s">
        <v>105</v>
      </c>
      <c r="D459" s="21" t="s">
        <v>66</v>
      </c>
      <c r="E459" s="22">
        <v>2015</v>
      </c>
      <c r="F459" s="22">
        <v>544</v>
      </c>
    </row>
    <row r="460" spans="1:6" ht="20.25" customHeight="1" x14ac:dyDescent="0.25">
      <c r="A460" t="str">
        <f t="shared" si="8"/>
        <v>LGTrain-km2014</v>
      </c>
      <c r="B460" s="21" t="s">
        <v>104</v>
      </c>
      <c r="C460" s="21" t="s">
        <v>105</v>
      </c>
      <c r="D460" s="21" t="s">
        <v>125</v>
      </c>
      <c r="E460" s="22">
        <v>2014</v>
      </c>
      <c r="F460" s="22">
        <v>14</v>
      </c>
    </row>
    <row r="461" spans="1:6" ht="20.25" customHeight="1" x14ac:dyDescent="0.25">
      <c r="A461" t="str">
        <f t="shared" si="8"/>
        <v>LGTrain-km2015</v>
      </c>
      <c r="B461" s="21" t="s">
        <v>104</v>
      </c>
      <c r="C461" s="21" t="s">
        <v>105</v>
      </c>
      <c r="D461" s="21" t="s">
        <v>125</v>
      </c>
      <c r="E461" s="22">
        <v>2015</v>
      </c>
      <c r="F461" s="22">
        <v>14</v>
      </c>
    </row>
    <row r="462" spans="1:6" ht="20.25" customHeight="1" x14ac:dyDescent="0.25">
      <c r="A462" t="str">
        <f t="shared" si="8"/>
        <v>CFLAccidents at active LC2014</v>
      </c>
      <c r="B462" s="21" t="s">
        <v>106</v>
      </c>
      <c r="C462" s="21" t="s">
        <v>107</v>
      </c>
      <c r="D462" s="21" t="s">
        <v>110</v>
      </c>
      <c r="E462" s="22">
        <v>2014</v>
      </c>
      <c r="F462" s="22">
        <v>0</v>
      </c>
    </row>
    <row r="463" spans="1:6" ht="20.25" customHeight="1" x14ac:dyDescent="0.25">
      <c r="A463" t="str">
        <f t="shared" si="8"/>
        <v>CFLAccidents at active LC2015</v>
      </c>
      <c r="B463" s="21" t="s">
        <v>106</v>
      </c>
      <c r="C463" s="21" t="s">
        <v>107</v>
      </c>
      <c r="D463" s="21" t="s">
        <v>110</v>
      </c>
      <c r="E463" s="22">
        <v>2015</v>
      </c>
      <c r="F463" s="22">
        <v>0</v>
      </c>
    </row>
    <row r="464" spans="1:6" ht="20.25" customHeight="1" x14ac:dyDescent="0.25">
      <c r="A464" t="str">
        <f t="shared" si="8"/>
        <v>CFLAccidents at passive LC2014</v>
      </c>
      <c r="B464" s="21" t="s">
        <v>106</v>
      </c>
      <c r="C464" s="21" t="s">
        <v>107</v>
      </c>
      <c r="D464" s="21" t="s">
        <v>108</v>
      </c>
      <c r="E464" s="22">
        <v>2014</v>
      </c>
      <c r="F464" s="22">
        <v>0</v>
      </c>
    </row>
    <row r="465" spans="1:6" ht="20.25" customHeight="1" x14ac:dyDescent="0.25">
      <c r="A465" t="str">
        <f t="shared" si="8"/>
        <v>CFLAccidents at passive LC2015</v>
      </c>
      <c r="B465" s="21" t="s">
        <v>106</v>
      </c>
      <c r="C465" s="21" t="s">
        <v>107</v>
      </c>
      <c r="D465" s="21" t="s">
        <v>108</v>
      </c>
      <c r="E465" s="22">
        <v>2015</v>
      </c>
      <c r="F465" s="22">
        <v>0</v>
      </c>
    </row>
    <row r="466" spans="1:6" ht="20.25" customHeight="1" x14ac:dyDescent="0.25">
      <c r="A466" t="str">
        <f t="shared" si="8"/>
        <v>CFLAccidents involving cyclists2015</v>
      </c>
      <c r="B466" s="21" t="s">
        <v>106</v>
      </c>
      <c r="C466" s="21" t="s">
        <v>107</v>
      </c>
      <c r="D466" s="21" t="s">
        <v>126</v>
      </c>
      <c r="E466" s="22">
        <v>2015</v>
      </c>
      <c r="F466" s="22">
        <v>0</v>
      </c>
    </row>
    <row r="467" spans="1:6" ht="20.25" customHeight="1" x14ac:dyDescent="0.25">
      <c r="A467" t="str">
        <f t="shared" si="8"/>
        <v>CFLAccidents involving pedestrians2014</v>
      </c>
      <c r="B467" s="21" t="s">
        <v>106</v>
      </c>
      <c r="C467" s="21" t="s">
        <v>107</v>
      </c>
      <c r="D467" s="21" t="s">
        <v>127</v>
      </c>
      <c r="E467" s="22">
        <v>2014</v>
      </c>
      <c r="F467" s="22">
        <v>0</v>
      </c>
    </row>
    <row r="468" spans="1:6" ht="20.25" customHeight="1" x14ac:dyDescent="0.25">
      <c r="A468" t="str">
        <f t="shared" si="8"/>
        <v>CFLAccidents involving pedestrians2015</v>
      </c>
      <c r="B468" s="21" t="s">
        <v>106</v>
      </c>
      <c r="C468" s="21" t="s">
        <v>107</v>
      </c>
      <c r="D468" s="21" t="s">
        <v>127</v>
      </c>
      <c r="E468" s="22">
        <v>2015</v>
      </c>
      <c r="F468" s="22">
        <v>0</v>
      </c>
    </row>
    <row r="469" spans="1:6" ht="20.25" customHeight="1" x14ac:dyDescent="0.25">
      <c r="A469" t="str">
        <f t="shared" si="8"/>
        <v>CFLAccidents involving PRM2015</v>
      </c>
      <c r="B469" s="21" t="s">
        <v>106</v>
      </c>
      <c r="C469" s="21" t="s">
        <v>107</v>
      </c>
      <c r="D469" s="21" t="s">
        <v>128</v>
      </c>
      <c r="E469" s="22">
        <v>2015</v>
      </c>
      <c r="F469" s="22">
        <v>0</v>
      </c>
    </row>
    <row r="470" spans="1:6" ht="20.25" customHeight="1" x14ac:dyDescent="0.25">
      <c r="A470" t="str">
        <f t="shared" si="8"/>
        <v>CFLAccidents involving seniors2015</v>
      </c>
      <c r="B470" s="21" t="s">
        <v>106</v>
      </c>
      <c r="C470" s="21" t="s">
        <v>107</v>
      </c>
      <c r="D470" s="21" t="s">
        <v>129</v>
      </c>
      <c r="E470" s="22">
        <v>2015</v>
      </c>
      <c r="F470" s="22">
        <v>0</v>
      </c>
    </row>
    <row r="471" spans="1:6" ht="20.25" customHeight="1" x14ac:dyDescent="0.25">
      <c r="A471" t="str">
        <f t="shared" si="8"/>
        <v>CFLActive LC2014</v>
      </c>
      <c r="B471" s="21" t="s">
        <v>106</v>
      </c>
      <c r="C471" s="21" t="s">
        <v>107</v>
      </c>
      <c r="D471" s="21" t="s">
        <v>123</v>
      </c>
      <c r="E471" s="22">
        <v>2014</v>
      </c>
      <c r="F471" s="22">
        <v>101</v>
      </c>
    </row>
    <row r="472" spans="1:6" ht="20.25" customHeight="1" x14ac:dyDescent="0.25">
      <c r="A472" t="str">
        <f t="shared" si="8"/>
        <v>CFLActive LC2015</v>
      </c>
      <c r="B472" s="21" t="s">
        <v>106</v>
      </c>
      <c r="C472" s="21" t="s">
        <v>107</v>
      </c>
      <c r="D472" s="21" t="s">
        <v>123</v>
      </c>
      <c r="E472" s="22">
        <v>2015</v>
      </c>
      <c r="F472" s="22">
        <v>99</v>
      </c>
    </row>
    <row r="473" spans="1:6" ht="20.25" customHeight="1" x14ac:dyDescent="0.25">
      <c r="A473" t="str">
        <f t="shared" si="8"/>
        <v>CFLCyclist fatalities2014</v>
      </c>
      <c r="B473" s="21" t="s">
        <v>106</v>
      </c>
      <c r="C473" s="21" t="s">
        <v>107</v>
      </c>
      <c r="D473" s="21" t="s">
        <v>130</v>
      </c>
      <c r="E473" s="22">
        <v>2014</v>
      </c>
      <c r="F473" s="22">
        <v>0</v>
      </c>
    </row>
    <row r="474" spans="1:6" ht="20.25" customHeight="1" x14ac:dyDescent="0.25">
      <c r="A474" t="str">
        <f t="shared" si="8"/>
        <v>CFLCyclist fatalities2015</v>
      </c>
      <c r="B474" s="21" t="s">
        <v>106</v>
      </c>
      <c r="C474" s="21" t="s">
        <v>107</v>
      </c>
      <c r="D474" s="21" t="s">
        <v>130</v>
      </c>
      <c r="E474" s="22">
        <v>2015</v>
      </c>
      <c r="F474" s="22">
        <v>0</v>
      </c>
    </row>
    <row r="475" spans="1:6" ht="20.25" customHeight="1" x14ac:dyDescent="0.25">
      <c r="A475" t="str">
        <f t="shared" si="8"/>
        <v>CFLFatalities at active LC2014</v>
      </c>
      <c r="B475" s="21" t="s">
        <v>106</v>
      </c>
      <c r="C475" s="21" t="s">
        <v>107</v>
      </c>
      <c r="D475" s="21" t="s">
        <v>113</v>
      </c>
      <c r="E475" s="22">
        <v>2014</v>
      </c>
      <c r="F475" s="22">
        <v>0</v>
      </c>
    </row>
    <row r="476" spans="1:6" ht="20.25" customHeight="1" x14ac:dyDescent="0.25">
      <c r="A476" t="str">
        <f t="shared" si="8"/>
        <v>CFLFatalities at active LC2015</v>
      </c>
      <c r="B476" s="21" t="s">
        <v>106</v>
      </c>
      <c r="C476" s="21" t="s">
        <v>107</v>
      </c>
      <c r="D476" s="21" t="s">
        <v>113</v>
      </c>
      <c r="E476" s="22">
        <v>2015</v>
      </c>
      <c r="F476" s="22">
        <v>0</v>
      </c>
    </row>
    <row r="477" spans="1:6" ht="20.25" customHeight="1" x14ac:dyDescent="0.25">
      <c r="A477" t="str">
        <f t="shared" si="8"/>
        <v>CFLFatalities at passive LC2014</v>
      </c>
      <c r="B477" s="21" t="s">
        <v>106</v>
      </c>
      <c r="C477" s="21" t="s">
        <v>107</v>
      </c>
      <c r="D477" s="21" t="s">
        <v>111</v>
      </c>
      <c r="E477" s="22">
        <v>2014</v>
      </c>
      <c r="F477" s="22">
        <v>0</v>
      </c>
    </row>
    <row r="478" spans="1:6" ht="20.25" customHeight="1" x14ac:dyDescent="0.25">
      <c r="A478" t="str">
        <f t="shared" si="8"/>
        <v>CFLFatalities at passive LC2015</v>
      </c>
      <c r="B478" s="21" t="s">
        <v>106</v>
      </c>
      <c r="C478" s="21" t="s">
        <v>107</v>
      </c>
      <c r="D478" s="21" t="s">
        <v>111</v>
      </c>
      <c r="E478" s="22">
        <v>2015</v>
      </c>
      <c r="F478" s="22">
        <v>0</v>
      </c>
    </row>
    <row r="479" spans="1:6" ht="20.25" customHeight="1" x14ac:dyDescent="0.25">
      <c r="A479" t="str">
        <f t="shared" si="8"/>
        <v>CFLLength of lines2014</v>
      </c>
      <c r="B479" s="21" t="s">
        <v>106</v>
      </c>
      <c r="C479" s="21" t="s">
        <v>107</v>
      </c>
      <c r="D479" s="21" t="s">
        <v>120</v>
      </c>
      <c r="E479" s="22">
        <v>2014</v>
      </c>
      <c r="F479" s="22">
        <v>274</v>
      </c>
    </row>
    <row r="480" spans="1:6" ht="20.25" customHeight="1" x14ac:dyDescent="0.25">
      <c r="A480" t="str">
        <f t="shared" si="8"/>
        <v>CFLLength of lines2015</v>
      </c>
      <c r="B480" s="21" t="s">
        <v>106</v>
      </c>
      <c r="C480" s="21" t="s">
        <v>107</v>
      </c>
      <c r="D480" s="21" t="s">
        <v>120</v>
      </c>
      <c r="E480" s="22">
        <v>2015</v>
      </c>
      <c r="F480" s="22">
        <v>275</v>
      </c>
    </row>
    <row r="481" spans="1:6" ht="20.25" customHeight="1" x14ac:dyDescent="0.25">
      <c r="A481" t="str">
        <f t="shared" si="8"/>
        <v>CFLPassive LC2014</v>
      </c>
      <c r="B481" s="21" t="s">
        <v>106</v>
      </c>
      <c r="C481" s="21" t="s">
        <v>107</v>
      </c>
      <c r="D481" s="21" t="s">
        <v>124</v>
      </c>
      <c r="E481" s="22">
        <v>2014</v>
      </c>
      <c r="F481" s="22">
        <v>26</v>
      </c>
    </row>
    <row r="482" spans="1:6" ht="20.25" customHeight="1" x14ac:dyDescent="0.25">
      <c r="A482" t="str">
        <f t="shared" si="8"/>
        <v>CFLPassive LC2015</v>
      </c>
      <c r="B482" s="21" t="s">
        <v>106</v>
      </c>
      <c r="C482" s="21" t="s">
        <v>107</v>
      </c>
      <c r="D482" s="21" t="s">
        <v>124</v>
      </c>
      <c r="E482" s="22">
        <v>2015</v>
      </c>
      <c r="F482" s="22">
        <v>25</v>
      </c>
    </row>
    <row r="483" spans="1:6" ht="20.25" customHeight="1" x14ac:dyDescent="0.25">
      <c r="A483" t="str">
        <f t="shared" si="8"/>
        <v>CFLPedestrian fatalities2014</v>
      </c>
      <c r="B483" s="21" t="s">
        <v>106</v>
      </c>
      <c r="C483" s="21" t="s">
        <v>107</v>
      </c>
      <c r="D483" s="21" t="s">
        <v>131</v>
      </c>
      <c r="E483" s="22">
        <v>2014</v>
      </c>
      <c r="F483" s="22">
        <v>0</v>
      </c>
    </row>
    <row r="484" spans="1:6" ht="20.25" customHeight="1" x14ac:dyDescent="0.25">
      <c r="A484" t="str">
        <f t="shared" ref="A484:A547" si="9">C484&amp;D484&amp;E484</f>
        <v>CFLPedestrian fatalities2015</v>
      </c>
      <c r="B484" s="21" t="s">
        <v>106</v>
      </c>
      <c r="C484" s="21" t="s">
        <v>107</v>
      </c>
      <c r="D484" s="21" t="s">
        <v>131</v>
      </c>
      <c r="E484" s="22">
        <v>2015</v>
      </c>
      <c r="F484" s="22">
        <v>0</v>
      </c>
    </row>
    <row r="485" spans="1:6" ht="20.25" customHeight="1" x14ac:dyDescent="0.25">
      <c r="A485" t="str">
        <f t="shared" si="9"/>
        <v>CFLPRM fatalities2015</v>
      </c>
      <c r="B485" s="21" t="s">
        <v>106</v>
      </c>
      <c r="C485" s="21" t="s">
        <v>107</v>
      </c>
      <c r="D485" s="21" t="s">
        <v>132</v>
      </c>
      <c r="E485" s="22">
        <v>2015</v>
      </c>
      <c r="F485" s="22">
        <v>0</v>
      </c>
    </row>
    <row r="486" spans="1:6" ht="20.25" customHeight="1" x14ac:dyDescent="0.25">
      <c r="A486" t="str">
        <f t="shared" si="9"/>
        <v>CFLSenior fatalities2015</v>
      </c>
      <c r="B486" s="21" t="s">
        <v>106</v>
      </c>
      <c r="C486" s="21" t="s">
        <v>107</v>
      </c>
      <c r="D486" s="21" t="s">
        <v>133</v>
      </c>
      <c r="E486" s="22">
        <v>2015</v>
      </c>
      <c r="F486" s="22">
        <v>0</v>
      </c>
    </row>
    <row r="487" spans="1:6" ht="20.25" customHeight="1" x14ac:dyDescent="0.25">
      <c r="A487" t="str">
        <f t="shared" si="9"/>
        <v>CFLTotal number of accidents2014</v>
      </c>
      <c r="B487" s="21" t="s">
        <v>106</v>
      </c>
      <c r="C487" s="21" t="s">
        <v>107</v>
      </c>
      <c r="D487" s="21" t="s">
        <v>91</v>
      </c>
      <c r="E487" s="22">
        <v>2014</v>
      </c>
      <c r="F487" s="22">
        <v>0</v>
      </c>
    </row>
    <row r="488" spans="1:6" ht="20.25" customHeight="1" x14ac:dyDescent="0.25">
      <c r="A488" t="str">
        <f t="shared" si="9"/>
        <v>CFLTotal number of accidents2015</v>
      </c>
      <c r="B488" s="21" t="s">
        <v>106</v>
      </c>
      <c r="C488" s="21" t="s">
        <v>107</v>
      </c>
      <c r="D488" s="21" t="s">
        <v>91</v>
      </c>
      <c r="E488" s="22">
        <v>2015</v>
      </c>
      <c r="F488" s="22">
        <v>0</v>
      </c>
    </row>
    <row r="489" spans="1:6" ht="20.25" customHeight="1" x14ac:dyDescent="0.25">
      <c r="A489" t="str">
        <f t="shared" si="9"/>
        <v>CFLTotal number of fatalities2014</v>
      </c>
      <c r="B489" s="21" t="s">
        <v>106</v>
      </c>
      <c r="C489" s="21" t="s">
        <v>107</v>
      </c>
      <c r="D489" s="21" t="s">
        <v>109</v>
      </c>
      <c r="E489" s="22">
        <v>2014</v>
      </c>
      <c r="F489" s="22">
        <v>0</v>
      </c>
    </row>
    <row r="490" spans="1:6" ht="20.25" customHeight="1" x14ac:dyDescent="0.25">
      <c r="A490" t="str">
        <f t="shared" si="9"/>
        <v>CFLTotal number of fatalities2015</v>
      </c>
      <c r="B490" s="21" t="s">
        <v>106</v>
      </c>
      <c r="C490" s="21" t="s">
        <v>107</v>
      </c>
      <c r="D490" s="21" t="s">
        <v>109</v>
      </c>
      <c r="E490" s="22">
        <v>2015</v>
      </c>
      <c r="F490" s="22">
        <v>0</v>
      </c>
    </row>
    <row r="491" spans="1:6" ht="20.25" customHeight="1" x14ac:dyDescent="0.25">
      <c r="A491" t="str">
        <f t="shared" si="9"/>
        <v>CFLTotal number of LC2014</v>
      </c>
      <c r="B491" s="21" t="s">
        <v>106</v>
      </c>
      <c r="C491" s="21" t="s">
        <v>107</v>
      </c>
      <c r="D491" s="21" t="s">
        <v>66</v>
      </c>
      <c r="E491" s="22">
        <v>2014</v>
      </c>
      <c r="F491" s="22">
        <v>127</v>
      </c>
    </row>
    <row r="492" spans="1:6" ht="20.25" customHeight="1" x14ac:dyDescent="0.25">
      <c r="A492" t="str">
        <f t="shared" si="9"/>
        <v>CFLTotal number of LC2015</v>
      </c>
      <c r="B492" s="21" t="s">
        <v>106</v>
      </c>
      <c r="C492" s="21" t="s">
        <v>107</v>
      </c>
      <c r="D492" s="21" t="s">
        <v>66</v>
      </c>
      <c r="E492" s="22">
        <v>2015</v>
      </c>
      <c r="F492" s="22">
        <v>124</v>
      </c>
    </row>
    <row r="493" spans="1:6" ht="20.25" customHeight="1" x14ac:dyDescent="0.25">
      <c r="A493" t="str">
        <f t="shared" si="9"/>
        <v>CFLTrain-km2015</v>
      </c>
      <c r="B493" s="21" t="s">
        <v>106</v>
      </c>
      <c r="C493" s="21" t="s">
        <v>107</v>
      </c>
      <c r="D493" s="21" t="s">
        <v>125</v>
      </c>
      <c r="E493" s="22">
        <v>2015</v>
      </c>
      <c r="F493" s="22">
        <v>8</v>
      </c>
    </row>
    <row r="494" spans="1:6" ht="20.25" customHeight="1" x14ac:dyDescent="0.25">
      <c r="A494" t="str">
        <f t="shared" si="9"/>
        <v>LDZAccidents at active LC2014</v>
      </c>
      <c r="B494" s="21" t="s">
        <v>98</v>
      </c>
      <c r="C494" s="21" t="s">
        <v>99</v>
      </c>
      <c r="D494" s="21" t="s">
        <v>110</v>
      </c>
      <c r="E494" s="22">
        <v>2014</v>
      </c>
      <c r="F494" s="22">
        <v>5</v>
      </c>
    </row>
    <row r="495" spans="1:6" ht="20.25" customHeight="1" x14ac:dyDescent="0.25">
      <c r="A495" t="str">
        <f t="shared" si="9"/>
        <v>LDZAccidents at active LC2015</v>
      </c>
      <c r="B495" s="21" t="s">
        <v>98</v>
      </c>
      <c r="C495" s="21" t="s">
        <v>99</v>
      </c>
      <c r="D495" s="21" t="s">
        <v>110</v>
      </c>
      <c r="E495" s="22">
        <v>2015</v>
      </c>
      <c r="F495" s="22">
        <v>2</v>
      </c>
    </row>
    <row r="496" spans="1:6" ht="20.25" customHeight="1" x14ac:dyDescent="0.25">
      <c r="A496" t="str">
        <f t="shared" si="9"/>
        <v>LDZAccidents at passive LC2014</v>
      </c>
      <c r="B496" s="21" t="s">
        <v>98</v>
      </c>
      <c r="C496" s="21" t="s">
        <v>99</v>
      </c>
      <c r="D496" s="21" t="s">
        <v>108</v>
      </c>
      <c r="E496" s="22">
        <v>2014</v>
      </c>
      <c r="F496" s="22">
        <v>0</v>
      </c>
    </row>
    <row r="497" spans="1:6" ht="20.25" customHeight="1" x14ac:dyDescent="0.25">
      <c r="A497" t="str">
        <f t="shared" si="9"/>
        <v>LDZAccidents at passive LC2015</v>
      </c>
      <c r="B497" s="21" t="s">
        <v>98</v>
      </c>
      <c r="C497" s="21" t="s">
        <v>99</v>
      </c>
      <c r="D497" s="21" t="s">
        <v>108</v>
      </c>
      <c r="E497" s="22">
        <v>2015</v>
      </c>
      <c r="F497" s="22">
        <v>3</v>
      </c>
    </row>
    <row r="498" spans="1:6" ht="20.25" customHeight="1" x14ac:dyDescent="0.25">
      <c r="A498" t="str">
        <f t="shared" si="9"/>
        <v>LDZAccidents involving cyclists2014</v>
      </c>
      <c r="B498" s="21" t="s">
        <v>98</v>
      </c>
      <c r="C498" s="21" t="s">
        <v>99</v>
      </c>
      <c r="D498" s="21" t="s">
        <v>126</v>
      </c>
      <c r="E498" s="22">
        <v>2014</v>
      </c>
      <c r="F498" s="22">
        <v>0</v>
      </c>
    </row>
    <row r="499" spans="1:6" ht="20.25" customHeight="1" x14ac:dyDescent="0.25">
      <c r="A499" t="str">
        <f t="shared" si="9"/>
        <v>LDZAccidents involving cyclists2015</v>
      </c>
      <c r="B499" s="21" t="s">
        <v>98</v>
      </c>
      <c r="C499" s="21" t="s">
        <v>99</v>
      </c>
      <c r="D499" s="21" t="s">
        <v>126</v>
      </c>
      <c r="E499" s="22">
        <v>2015</v>
      </c>
      <c r="F499" s="22">
        <v>1</v>
      </c>
    </row>
    <row r="500" spans="1:6" ht="20.25" customHeight="1" x14ac:dyDescent="0.25">
      <c r="A500" t="str">
        <f t="shared" si="9"/>
        <v>LDZAccidents involving pedestrians2014</v>
      </c>
      <c r="B500" s="21" t="s">
        <v>98</v>
      </c>
      <c r="C500" s="21" t="s">
        <v>99</v>
      </c>
      <c r="D500" s="21" t="s">
        <v>127</v>
      </c>
      <c r="E500" s="22">
        <v>2014</v>
      </c>
      <c r="F500" s="22">
        <v>3</v>
      </c>
    </row>
    <row r="501" spans="1:6" ht="20.25" customHeight="1" x14ac:dyDescent="0.25">
      <c r="A501" t="str">
        <f t="shared" si="9"/>
        <v>LDZAccidents involving pedestrians2015</v>
      </c>
      <c r="B501" s="21" t="s">
        <v>98</v>
      </c>
      <c r="C501" s="21" t="s">
        <v>99</v>
      </c>
      <c r="D501" s="21" t="s">
        <v>127</v>
      </c>
      <c r="E501" s="22">
        <v>2015</v>
      </c>
      <c r="F501" s="22">
        <v>4</v>
      </c>
    </row>
    <row r="502" spans="1:6" ht="20.25" customHeight="1" x14ac:dyDescent="0.25">
      <c r="A502" t="str">
        <f t="shared" si="9"/>
        <v>LDZAccidents involving PRM2015</v>
      </c>
      <c r="B502" s="21" t="s">
        <v>98</v>
      </c>
      <c r="C502" s="21" t="s">
        <v>99</v>
      </c>
      <c r="D502" s="21" t="s">
        <v>128</v>
      </c>
      <c r="E502" s="22">
        <v>2015</v>
      </c>
      <c r="F502" s="22">
        <v>0</v>
      </c>
    </row>
    <row r="503" spans="1:6" ht="20.25" customHeight="1" x14ac:dyDescent="0.25">
      <c r="A503" t="str">
        <f t="shared" si="9"/>
        <v>LDZAccidents involving seniors2015</v>
      </c>
      <c r="B503" s="21" t="s">
        <v>98</v>
      </c>
      <c r="C503" s="21" t="s">
        <v>99</v>
      </c>
      <c r="D503" s="21" t="s">
        <v>129</v>
      </c>
      <c r="E503" s="22">
        <v>2015</v>
      </c>
      <c r="F503" s="22">
        <v>2</v>
      </c>
    </row>
    <row r="504" spans="1:6" ht="20.25" customHeight="1" x14ac:dyDescent="0.25">
      <c r="A504" t="str">
        <f t="shared" si="9"/>
        <v>LDZActive LC2014</v>
      </c>
      <c r="B504" s="21" t="s">
        <v>98</v>
      </c>
      <c r="C504" s="21" t="s">
        <v>99</v>
      </c>
      <c r="D504" s="21" t="s">
        <v>123</v>
      </c>
      <c r="E504" s="22">
        <v>2014</v>
      </c>
      <c r="F504" s="22">
        <v>435</v>
      </c>
    </row>
    <row r="505" spans="1:6" ht="20.25" customHeight="1" x14ac:dyDescent="0.25">
      <c r="A505" t="str">
        <f t="shared" si="9"/>
        <v>LDZActive LC2015</v>
      </c>
      <c r="B505" s="21" t="s">
        <v>98</v>
      </c>
      <c r="C505" s="21" t="s">
        <v>99</v>
      </c>
      <c r="D505" s="21" t="s">
        <v>123</v>
      </c>
      <c r="E505" s="22">
        <v>2015</v>
      </c>
      <c r="F505" s="22">
        <v>435</v>
      </c>
    </row>
    <row r="506" spans="1:6" ht="20.25" customHeight="1" x14ac:dyDescent="0.25">
      <c r="A506" t="str">
        <f t="shared" si="9"/>
        <v>LDZCyclist fatalities2015</v>
      </c>
      <c r="B506" s="21" t="s">
        <v>98</v>
      </c>
      <c r="C506" s="21" t="s">
        <v>99</v>
      </c>
      <c r="D506" s="21" t="s">
        <v>130</v>
      </c>
      <c r="E506" s="22">
        <v>2015</v>
      </c>
      <c r="F506" s="22">
        <v>0</v>
      </c>
    </row>
    <row r="507" spans="1:6" ht="20.25" customHeight="1" x14ac:dyDescent="0.25">
      <c r="A507" t="str">
        <f t="shared" si="9"/>
        <v>LDZFatalities at active LC2014</v>
      </c>
      <c r="B507" s="21" t="s">
        <v>98</v>
      </c>
      <c r="C507" s="21" t="s">
        <v>99</v>
      </c>
      <c r="D507" s="21" t="s">
        <v>113</v>
      </c>
      <c r="E507" s="22">
        <v>2014</v>
      </c>
      <c r="F507" s="22">
        <v>6</v>
      </c>
    </row>
    <row r="508" spans="1:6" ht="20.25" customHeight="1" x14ac:dyDescent="0.25">
      <c r="A508" t="str">
        <f t="shared" si="9"/>
        <v>LDZFatalities at active LC2015</v>
      </c>
      <c r="B508" s="21" t="s">
        <v>98</v>
      </c>
      <c r="C508" s="21" t="s">
        <v>99</v>
      </c>
      <c r="D508" s="21" t="s">
        <v>113</v>
      </c>
      <c r="E508" s="22">
        <v>2015</v>
      </c>
      <c r="F508" s="22">
        <v>1</v>
      </c>
    </row>
    <row r="509" spans="1:6" ht="20.25" customHeight="1" x14ac:dyDescent="0.25">
      <c r="A509" t="str">
        <f t="shared" si="9"/>
        <v>LDZFatalities at passive LC2014</v>
      </c>
      <c r="B509" s="21" t="s">
        <v>98</v>
      </c>
      <c r="C509" s="21" t="s">
        <v>99</v>
      </c>
      <c r="D509" s="21" t="s">
        <v>111</v>
      </c>
      <c r="E509" s="22">
        <v>2014</v>
      </c>
      <c r="F509" s="22">
        <v>0</v>
      </c>
    </row>
    <row r="510" spans="1:6" ht="20.25" customHeight="1" x14ac:dyDescent="0.25">
      <c r="A510" t="str">
        <f t="shared" si="9"/>
        <v>LDZFatalities at passive LC2015</v>
      </c>
      <c r="B510" s="21" t="s">
        <v>98</v>
      </c>
      <c r="C510" s="21" t="s">
        <v>99</v>
      </c>
      <c r="D510" s="21" t="s">
        <v>111</v>
      </c>
      <c r="E510" s="22">
        <v>2015</v>
      </c>
      <c r="F510" s="22">
        <v>1</v>
      </c>
    </row>
    <row r="511" spans="1:6" ht="20.25" customHeight="1" x14ac:dyDescent="0.25">
      <c r="A511" t="str">
        <f t="shared" si="9"/>
        <v>LDZLength of lines2014</v>
      </c>
      <c r="B511" s="21" t="s">
        <v>98</v>
      </c>
      <c r="C511" s="21" t="s">
        <v>99</v>
      </c>
      <c r="D511" s="21" t="s">
        <v>120</v>
      </c>
      <c r="E511" s="22">
        <v>2014</v>
      </c>
      <c r="F511" s="22">
        <v>1860</v>
      </c>
    </row>
    <row r="512" spans="1:6" ht="20.25" customHeight="1" x14ac:dyDescent="0.25">
      <c r="A512" t="str">
        <f t="shared" si="9"/>
        <v>LDZPassive LC2014</v>
      </c>
      <c r="B512" s="21" t="s">
        <v>98</v>
      </c>
      <c r="C512" s="21" t="s">
        <v>99</v>
      </c>
      <c r="D512" s="21" t="s">
        <v>124</v>
      </c>
      <c r="E512" s="22">
        <v>2014</v>
      </c>
      <c r="F512" s="22">
        <v>106</v>
      </c>
    </row>
    <row r="513" spans="1:6" ht="20.25" customHeight="1" x14ac:dyDescent="0.25">
      <c r="A513" t="str">
        <f t="shared" si="9"/>
        <v>LDZPassive LC2015</v>
      </c>
      <c r="B513" s="21" t="s">
        <v>98</v>
      </c>
      <c r="C513" s="21" t="s">
        <v>99</v>
      </c>
      <c r="D513" s="21" t="s">
        <v>124</v>
      </c>
      <c r="E513" s="22">
        <v>2015</v>
      </c>
      <c r="F513" s="22">
        <v>102</v>
      </c>
    </row>
    <row r="514" spans="1:6" ht="20.25" customHeight="1" x14ac:dyDescent="0.25">
      <c r="A514" t="str">
        <f t="shared" si="9"/>
        <v>LDZPedestrian fatalities2015</v>
      </c>
      <c r="B514" s="21" t="s">
        <v>98</v>
      </c>
      <c r="C514" s="21" t="s">
        <v>99</v>
      </c>
      <c r="D514" s="21" t="s">
        <v>131</v>
      </c>
      <c r="E514" s="22">
        <v>2015</v>
      </c>
      <c r="F514" s="22">
        <v>2</v>
      </c>
    </row>
    <row r="515" spans="1:6" ht="20.25" customHeight="1" x14ac:dyDescent="0.25">
      <c r="A515" t="str">
        <f t="shared" si="9"/>
        <v>LDZPRM fatalities2015</v>
      </c>
      <c r="B515" s="21" t="s">
        <v>98</v>
      </c>
      <c r="C515" s="21" t="s">
        <v>99</v>
      </c>
      <c r="D515" s="21" t="s">
        <v>132</v>
      </c>
      <c r="E515" s="22">
        <v>2015</v>
      </c>
      <c r="F515" s="22">
        <v>0</v>
      </c>
    </row>
    <row r="516" spans="1:6" ht="20.25" customHeight="1" x14ac:dyDescent="0.25">
      <c r="A516" t="str">
        <f t="shared" si="9"/>
        <v>LDZSenior fatalities2015</v>
      </c>
      <c r="B516" s="21" t="s">
        <v>98</v>
      </c>
      <c r="C516" s="21" t="s">
        <v>99</v>
      </c>
      <c r="D516" s="21" t="s">
        <v>133</v>
      </c>
      <c r="E516" s="22">
        <v>2015</v>
      </c>
      <c r="F516" s="22">
        <v>2</v>
      </c>
    </row>
    <row r="517" spans="1:6" ht="20.25" customHeight="1" x14ac:dyDescent="0.25">
      <c r="A517" t="str">
        <f t="shared" si="9"/>
        <v>LDZTotal number of accidents2014</v>
      </c>
      <c r="B517" s="21" t="s">
        <v>98</v>
      </c>
      <c r="C517" s="21" t="s">
        <v>99</v>
      </c>
      <c r="D517" s="21" t="s">
        <v>91</v>
      </c>
      <c r="E517" s="22">
        <v>2014</v>
      </c>
      <c r="F517" s="22">
        <v>5</v>
      </c>
    </row>
    <row r="518" spans="1:6" ht="20.25" customHeight="1" x14ac:dyDescent="0.25">
      <c r="A518" t="str">
        <f t="shared" si="9"/>
        <v>LDZTotal number of accidents2015</v>
      </c>
      <c r="B518" s="21" t="s">
        <v>98</v>
      </c>
      <c r="C518" s="21" t="s">
        <v>99</v>
      </c>
      <c r="D518" s="21" t="s">
        <v>91</v>
      </c>
      <c r="E518" s="22">
        <v>2015</v>
      </c>
      <c r="F518" s="22">
        <v>5</v>
      </c>
    </row>
    <row r="519" spans="1:6" ht="20.25" customHeight="1" x14ac:dyDescent="0.25">
      <c r="A519" t="str">
        <f t="shared" si="9"/>
        <v>LDZTotal number of fatalities2014</v>
      </c>
      <c r="B519" s="21" t="s">
        <v>98</v>
      </c>
      <c r="C519" s="21" t="s">
        <v>99</v>
      </c>
      <c r="D519" s="21" t="s">
        <v>109</v>
      </c>
      <c r="E519" s="22">
        <v>2014</v>
      </c>
      <c r="F519" s="22">
        <v>6</v>
      </c>
    </row>
    <row r="520" spans="1:6" ht="20.25" customHeight="1" x14ac:dyDescent="0.25">
      <c r="A520" t="str">
        <f t="shared" si="9"/>
        <v>LDZTotal number of fatalities2015</v>
      </c>
      <c r="B520" s="21" t="s">
        <v>98</v>
      </c>
      <c r="C520" s="21" t="s">
        <v>99</v>
      </c>
      <c r="D520" s="21" t="s">
        <v>109</v>
      </c>
      <c r="E520" s="22">
        <v>2015</v>
      </c>
      <c r="F520" s="22">
        <v>2</v>
      </c>
    </row>
    <row r="521" spans="1:6" ht="20.25" customHeight="1" x14ac:dyDescent="0.25">
      <c r="A521" t="str">
        <f t="shared" si="9"/>
        <v>LDZTotal number of LC2014</v>
      </c>
      <c r="B521" s="21" t="s">
        <v>98</v>
      </c>
      <c r="C521" s="21" t="s">
        <v>99</v>
      </c>
      <c r="D521" s="21" t="s">
        <v>66</v>
      </c>
      <c r="E521" s="22">
        <v>2014</v>
      </c>
      <c r="F521" s="22">
        <v>541</v>
      </c>
    </row>
    <row r="522" spans="1:6" ht="20.25" customHeight="1" x14ac:dyDescent="0.25">
      <c r="A522" t="str">
        <f t="shared" si="9"/>
        <v>LDZTotal number of LC2015</v>
      </c>
      <c r="B522" s="21" t="s">
        <v>98</v>
      </c>
      <c r="C522" s="21" t="s">
        <v>99</v>
      </c>
      <c r="D522" s="21" t="s">
        <v>66</v>
      </c>
      <c r="E522" s="22">
        <v>2015</v>
      </c>
      <c r="F522" s="22">
        <v>537</v>
      </c>
    </row>
    <row r="523" spans="1:6" ht="20.25" customHeight="1" x14ac:dyDescent="0.25">
      <c r="A523" t="str">
        <f t="shared" si="9"/>
        <v>LDZTrain-km2014</v>
      </c>
      <c r="B523" s="21" t="s">
        <v>98</v>
      </c>
      <c r="C523" s="21" t="s">
        <v>99</v>
      </c>
      <c r="D523" s="21" t="s">
        <v>125</v>
      </c>
      <c r="E523" s="22">
        <v>2014</v>
      </c>
      <c r="F523" s="22">
        <v>19</v>
      </c>
    </row>
    <row r="524" spans="1:6" ht="20.25" customHeight="1" x14ac:dyDescent="0.25">
      <c r="A524" t="str">
        <f t="shared" si="9"/>
        <v>ONCFAccidents at active LC2014</v>
      </c>
      <c r="B524" s="21" t="s">
        <v>94</v>
      </c>
      <c r="C524" s="21" t="s">
        <v>95</v>
      </c>
      <c r="D524" s="21" t="s">
        <v>110</v>
      </c>
      <c r="E524" s="22">
        <v>2014</v>
      </c>
      <c r="F524" s="22">
        <v>0</v>
      </c>
    </row>
    <row r="525" spans="1:6" ht="20.25" customHeight="1" x14ac:dyDescent="0.25">
      <c r="A525" t="str">
        <f t="shared" si="9"/>
        <v>ONCFAccidents at active LC2015</v>
      </c>
      <c r="B525" s="21" t="s">
        <v>94</v>
      </c>
      <c r="C525" s="21" t="s">
        <v>95</v>
      </c>
      <c r="D525" s="21" t="s">
        <v>110</v>
      </c>
      <c r="E525" s="22">
        <v>2015</v>
      </c>
      <c r="F525" s="22">
        <v>0</v>
      </c>
    </row>
    <row r="526" spans="1:6" ht="20.25" customHeight="1" x14ac:dyDescent="0.25">
      <c r="A526" t="str">
        <f t="shared" si="9"/>
        <v>ONCFAccidents at passive LC2014</v>
      </c>
      <c r="B526" s="21" t="s">
        <v>94</v>
      </c>
      <c r="C526" s="21" t="s">
        <v>95</v>
      </c>
      <c r="D526" s="21" t="s">
        <v>108</v>
      </c>
      <c r="E526" s="22">
        <v>2014</v>
      </c>
      <c r="F526" s="22">
        <v>9</v>
      </c>
    </row>
    <row r="527" spans="1:6" ht="20.25" customHeight="1" x14ac:dyDescent="0.25">
      <c r="A527" t="str">
        <f t="shared" si="9"/>
        <v>ONCFAccidents at passive LC2015</v>
      </c>
      <c r="B527" s="21" t="s">
        <v>94</v>
      </c>
      <c r="C527" s="21" t="s">
        <v>95</v>
      </c>
      <c r="D527" s="21" t="s">
        <v>108</v>
      </c>
      <c r="E527" s="22">
        <v>2015</v>
      </c>
      <c r="F527" s="22">
        <v>6</v>
      </c>
    </row>
    <row r="528" spans="1:6" ht="20.25" customHeight="1" x14ac:dyDescent="0.25">
      <c r="A528" t="str">
        <f t="shared" si="9"/>
        <v>ONCFAccidents involving cyclists2014</v>
      </c>
      <c r="B528" s="21" t="s">
        <v>94</v>
      </c>
      <c r="C528" s="21" t="s">
        <v>95</v>
      </c>
      <c r="D528" s="21" t="s">
        <v>126</v>
      </c>
      <c r="E528" s="22">
        <v>2014</v>
      </c>
      <c r="F528" s="22">
        <v>0</v>
      </c>
    </row>
    <row r="529" spans="1:7" ht="20.25" customHeight="1" x14ac:dyDescent="0.25">
      <c r="A529" t="str">
        <f t="shared" si="9"/>
        <v>ONCFAccidents involving cyclists2015</v>
      </c>
      <c r="B529" s="21" t="s">
        <v>94</v>
      </c>
      <c r="C529" s="21" t="s">
        <v>95</v>
      </c>
      <c r="D529" s="21" t="s">
        <v>126</v>
      </c>
      <c r="E529" s="22">
        <v>2015</v>
      </c>
      <c r="F529" s="22">
        <v>1</v>
      </c>
    </row>
    <row r="530" spans="1:7" ht="20.25" customHeight="1" x14ac:dyDescent="0.25">
      <c r="A530" t="str">
        <f t="shared" si="9"/>
        <v>ONCFAccidents involving pedestrians2014</v>
      </c>
      <c r="B530" s="21" t="s">
        <v>94</v>
      </c>
      <c r="C530" s="21" t="s">
        <v>95</v>
      </c>
      <c r="D530" s="21" t="s">
        <v>127</v>
      </c>
      <c r="E530" s="22">
        <v>2014</v>
      </c>
      <c r="F530" s="22">
        <v>0</v>
      </c>
    </row>
    <row r="531" spans="1:7" ht="20.25" customHeight="1" x14ac:dyDescent="0.25">
      <c r="A531" t="str">
        <f t="shared" si="9"/>
        <v>ONCFAccidents involving pedestrians2015</v>
      </c>
      <c r="B531" s="21" t="s">
        <v>94</v>
      </c>
      <c r="C531" s="21" t="s">
        <v>95</v>
      </c>
      <c r="D531" s="21" t="s">
        <v>127</v>
      </c>
      <c r="E531" s="22">
        <v>2015</v>
      </c>
      <c r="F531" s="22">
        <v>0</v>
      </c>
    </row>
    <row r="532" spans="1:7" ht="20.25" customHeight="1" x14ac:dyDescent="0.25">
      <c r="A532" t="str">
        <f t="shared" si="9"/>
        <v>ONCFAccidents involving PRM2015</v>
      </c>
      <c r="B532" s="21" t="s">
        <v>94</v>
      </c>
      <c r="C532" s="21" t="s">
        <v>95</v>
      </c>
      <c r="D532" s="21" t="s">
        <v>128</v>
      </c>
      <c r="E532" s="22">
        <v>2015</v>
      </c>
      <c r="F532" s="22">
        <v>0</v>
      </c>
    </row>
    <row r="533" spans="1:7" ht="20.25" customHeight="1" x14ac:dyDescent="0.25">
      <c r="A533" t="str">
        <f t="shared" si="9"/>
        <v>ONCFActive LC2014</v>
      </c>
      <c r="B533" s="21" t="s">
        <v>94</v>
      </c>
      <c r="C533" s="21" t="s">
        <v>95</v>
      </c>
      <c r="D533" s="21" t="s">
        <v>123</v>
      </c>
      <c r="E533" s="22">
        <v>2014</v>
      </c>
      <c r="F533" s="22">
        <v>67</v>
      </c>
    </row>
    <row r="534" spans="1:7" ht="20.25" customHeight="1" x14ac:dyDescent="0.25">
      <c r="A534" t="str">
        <f t="shared" si="9"/>
        <v>ONCFActive LC2015</v>
      </c>
      <c r="B534" s="21" t="s">
        <v>94</v>
      </c>
      <c r="C534" s="21" t="s">
        <v>95</v>
      </c>
      <c r="D534" s="21" t="s">
        <v>123</v>
      </c>
      <c r="E534" s="22">
        <v>2015</v>
      </c>
      <c r="F534" s="22">
        <v>104</v>
      </c>
    </row>
    <row r="535" spans="1:7" ht="20.25" customHeight="1" x14ac:dyDescent="0.25">
      <c r="A535" t="str">
        <f t="shared" si="9"/>
        <v>ONCFCyclist fatalities2014</v>
      </c>
      <c r="B535" s="21" t="s">
        <v>94</v>
      </c>
      <c r="C535" s="21" t="s">
        <v>95</v>
      </c>
      <c r="D535" s="21" t="s">
        <v>130</v>
      </c>
      <c r="E535" s="22">
        <v>2014</v>
      </c>
      <c r="F535" s="22">
        <v>0</v>
      </c>
    </row>
    <row r="536" spans="1:7" ht="20.25" customHeight="1" x14ac:dyDescent="0.25">
      <c r="A536" t="str">
        <f t="shared" si="9"/>
        <v>ONCFCyclist fatalities2015</v>
      </c>
      <c r="B536" s="21" t="s">
        <v>94</v>
      </c>
      <c r="C536" s="21" t="s">
        <v>95</v>
      </c>
      <c r="D536" s="21" t="s">
        <v>130</v>
      </c>
      <c r="E536" s="22">
        <v>2015</v>
      </c>
      <c r="F536" s="22">
        <v>1</v>
      </c>
    </row>
    <row r="537" spans="1:7" ht="20.25" customHeight="1" x14ac:dyDescent="0.25">
      <c r="A537" t="str">
        <f t="shared" si="9"/>
        <v>ONCFFatalities at active LC2014</v>
      </c>
      <c r="B537" s="21" t="s">
        <v>94</v>
      </c>
      <c r="C537" s="21" t="s">
        <v>95</v>
      </c>
      <c r="D537" s="21" t="s">
        <v>113</v>
      </c>
      <c r="E537" s="22">
        <v>2014</v>
      </c>
      <c r="F537" s="22">
        <v>0</v>
      </c>
    </row>
    <row r="538" spans="1:7" ht="20.25" customHeight="1" x14ac:dyDescent="0.25">
      <c r="A538" t="str">
        <f t="shared" si="9"/>
        <v>ONCFFatalities at active LC2015</v>
      </c>
      <c r="B538" s="21" t="s">
        <v>94</v>
      </c>
      <c r="C538" s="21" t="s">
        <v>95</v>
      </c>
      <c r="D538" s="21" t="s">
        <v>113</v>
      </c>
      <c r="E538" s="22">
        <v>2015</v>
      </c>
      <c r="F538" s="22">
        <v>0</v>
      </c>
    </row>
    <row r="539" spans="1:7" ht="20.25" customHeight="1" x14ac:dyDescent="0.25">
      <c r="A539" t="str">
        <f t="shared" si="9"/>
        <v>ONCFFatalities at passive LC2014</v>
      </c>
      <c r="B539" s="21" t="s">
        <v>94</v>
      </c>
      <c r="C539" s="21" t="s">
        <v>95</v>
      </c>
      <c r="D539" s="21" t="s">
        <v>111</v>
      </c>
      <c r="E539" s="22">
        <v>2014</v>
      </c>
      <c r="F539" s="22">
        <v>4</v>
      </c>
    </row>
    <row r="540" spans="1:7" ht="20.25" customHeight="1" x14ac:dyDescent="0.25">
      <c r="A540" t="str">
        <f t="shared" si="9"/>
        <v>ONCFFatalities at passive LC2015</v>
      </c>
      <c r="B540" s="21" t="s">
        <v>94</v>
      </c>
      <c r="C540" s="21" t="s">
        <v>95</v>
      </c>
      <c r="D540" s="21" t="s">
        <v>111</v>
      </c>
      <c r="E540" s="22">
        <v>2015</v>
      </c>
      <c r="F540" s="22">
        <v>1</v>
      </c>
    </row>
    <row r="541" spans="1:7" ht="20.25" customHeight="1" x14ac:dyDescent="0.25">
      <c r="A541" t="str">
        <f t="shared" si="9"/>
        <v>ONCFLength of lines2014</v>
      </c>
      <c r="B541" s="21" t="s">
        <v>94</v>
      </c>
      <c r="C541" s="21" t="s">
        <v>95</v>
      </c>
      <c r="D541" s="21" t="s">
        <v>120</v>
      </c>
      <c r="E541" s="22">
        <v>2014</v>
      </c>
      <c r="F541" s="22">
        <v>2110</v>
      </c>
      <c r="G541" s="3"/>
    </row>
    <row r="542" spans="1:7" ht="20.25" customHeight="1" x14ac:dyDescent="0.25">
      <c r="A542" t="str">
        <f t="shared" si="9"/>
        <v>ONCFLength of lines2015</v>
      </c>
      <c r="B542" s="21" t="s">
        <v>94</v>
      </c>
      <c r="C542" s="21" t="s">
        <v>95</v>
      </c>
      <c r="D542" s="21" t="s">
        <v>120</v>
      </c>
      <c r="E542" s="22">
        <v>2015</v>
      </c>
      <c r="F542" s="22">
        <v>2110</v>
      </c>
      <c r="G542" s="3"/>
    </row>
    <row r="543" spans="1:7" ht="20.25" customHeight="1" x14ac:dyDescent="0.25">
      <c r="A543" t="str">
        <f t="shared" si="9"/>
        <v>ONCFPassive LC2014</v>
      </c>
      <c r="B543" s="21" t="s">
        <v>94</v>
      </c>
      <c r="C543" s="21" t="s">
        <v>95</v>
      </c>
      <c r="D543" s="21" t="s">
        <v>124</v>
      </c>
      <c r="E543" s="22">
        <v>2014</v>
      </c>
      <c r="F543" s="22">
        <v>223</v>
      </c>
      <c r="G543" s="3"/>
    </row>
    <row r="544" spans="1:7" ht="20.25" customHeight="1" x14ac:dyDescent="0.25">
      <c r="A544" t="str">
        <f t="shared" si="9"/>
        <v>ONCFPassive LC2015</v>
      </c>
      <c r="B544" s="21" t="s">
        <v>94</v>
      </c>
      <c r="C544" s="21" t="s">
        <v>95</v>
      </c>
      <c r="D544" s="21" t="s">
        <v>124</v>
      </c>
      <c r="E544" s="22">
        <v>2015</v>
      </c>
      <c r="F544" s="22">
        <v>154</v>
      </c>
      <c r="G544" s="3"/>
    </row>
    <row r="545" spans="1:7" ht="20.25" customHeight="1" x14ac:dyDescent="0.25">
      <c r="A545" t="str">
        <f t="shared" si="9"/>
        <v>ONCFPedestrian fatalities2014</v>
      </c>
      <c r="B545" s="21" t="s">
        <v>94</v>
      </c>
      <c r="C545" s="21" t="s">
        <v>95</v>
      </c>
      <c r="D545" s="21" t="s">
        <v>131</v>
      </c>
      <c r="E545" s="22">
        <v>2014</v>
      </c>
      <c r="F545" s="22">
        <v>0</v>
      </c>
      <c r="G545" s="3"/>
    </row>
    <row r="546" spans="1:7" ht="20.25" customHeight="1" x14ac:dyDescent="0.25">
      <c r="A546" t="str">
        <f t="shared" si="9"/>
        <v>ONCFPedestrian fatalities2015</v>
      </c>
      <c r="B546" s="21" t="s">
        <v>94</v>
      </c>
      <c r="C546" s="21" t="s">
        <v>95</v>
      </c>
      <c r="D546" s="21" t="s">
        <v>131</v>
      </c>
      <c r="E546" s="22">
        <v>2015</v>
      </c>
      <c r="F546" s="22">
        <v>0</v>
      </c>
      <c r="G546" s="3"/>
    </row>
    <row r="547" spans="1:7" ht="20.25" customHeight="1" x14ac:dyDescent="0.25">
      <c r="A547" t="str">
        <f t="shared" si="9"/>
        <v>ONCFPRM fatalities2015</v>
      </c>
      <c r="B547" s="21" t="s">
        <v>94</v>
      </c>
      <c r="C547" s="21" t="s">
        <v>95</v>
      </c>
      <c r="D547" s="21" t="s">
        <v>132</v>
      </c>
      <c r="E547" s="22">
        <v>2015</v>
      </c>
      <c r="F547" s="22">
        <v>0</v>
      </c>
      <c r="G547" s="3"/>
    </row>
    <row r="548" spans="1:7" ht="20.25" customHeight="1" x14ac:dyDescent="0.25">
      <c r="A548" t="str">
        <f t="shared" ref="A548:A611" si="10">C548&amp;D548&amp;E548</f>
        <v>ONCFTotal number of accidents2014</v>
      </c>
      <c r="B548" s="21" t="s">
        <v>94</v>
      </c>
      <c r="C548" s="21" t="s">
        <v>95</v>
      </c>
      <c r="D548" s="21" t="s">
        <v>91</v>
      </c>
      <c r="E548" s="22">
        <v>2014</v>
      </c>
      <c r="F548" s="22">
        <v>9</v>
      </c>
      <c r="G548" s="3"/>
    </row>
    <row r="549" spans="1:7" ht="20.25" customHeight="1" x14ac:dyDescent="0.25">
      <c r="A549" t="str">
        <f t="shared" si="10"/>
        <v>ONCFTotal number of accidents2015</v>
      </c>
      <c r="B549" s="21" t="s">
        <v>94</v>
      </c>
      <c r="C549" s="21" t="s">
        <v>95</v>
      </c>
      <c r="D549" s="21" t="s">
        <v>91</v>
      </c>
      <c r="E549" s="22">
        <v>2015</v>
      </c>
      <c r="F549" s="22">
        <v>6</v>
      </c>
      <c r="G549" s="3"/>
    </row>
    <row r="550" spans="1:7" ht="20.25" customHeight="1" x14ac:dyDescent="0.25">
      <c r="A550" t="str">
        <f t="shared" si="10"/>
        <v>ONCFTotal number of fatalities2014</v>
      </c>
      <c r="B550" s="21" t="s">
        <v>94</v>
      </c>
      <c r="C550" s="21" t="s">
        <v>95</v>
      </c>
      <c r="D550" s="21" t="s">
        <v>109</v>
      </c>
      <c r="E550" s="22">
        <v>2014</v>
      </c>
      <c r="F550" s="22">
        <v>4</v>
      </c>
      <c r="G550" s="3"/>
    </row>
    <row r="551" spans="1:7" ht="20.25" customHeight="1" x14ac:dyDescent="0.25">
      <c r="A551" t="str">
        <f t="shared" si="10"/>
        <v>ONCFTotal number of fatalities2015</v>
      </c>
      <c r="B551" s="21" t="s">
        <v>94</v>
      </c>
      <c r="C551" s="21" t="s">
        <v>95</v>
      </c>
      <c r="D551" s="21" t="s">
        <v>109</v>
      </c>
      <c r="E551" s="22">
        <v>2015</v>
      </c>
      <c r="F551" s="22">
        <v>1</v>
      </c>
      <c r="G551" s="3"/>
    </row>
    <row r="552" spans="1:7" ht="20.25" customHeight="1" x14ac:dyDescent="0.25">
      <c r="A552" t="str">
        <f t="shared" si="10"/>
        <v>ONCFTotal number of LC2014</v>
      </c>
      <c r="B552" s="21" t="s">
        <v>94</v>
      </c>
      <c r="C552" s="21" t="s">
        <v>95</v>
      </c>
      <c r="D552" s="21" t="s">
        <v>66</v>
      </c>
      <c r="E552" s="22">
        <v>2014</v>
      </c>
      <c r="F552" s="22">
        <v>290</v>
      </c>
      <c r="G552" s="3"/>
    </row>
    <row r="553" spans="1:7" ht="20.25" customHeight="1" x14ac:dyDescent="0.25">
      <c r="A553" t="str">
        <f t="shared" si="10"/>
        <v>ONCFTotal number of LC2015</v>
      </c>
      <c r="B553" s="21" t="s">
        <v>94</v>
      </c>
      <c r="C553" s="21" t="s">
        <v>95</v>
      </c>
      <c r="D553" s="21" t="s">
        <v>66</v>
      </c>
      <c r="E553" s="22">
        <v>2015</v>
      </c>
      <c r="F553" s="22">
        <v>258</v>
      </c>
      <c r="G553" s="3"/>
    </row>
    <row r="554" spans="1:7" ht="20.25" customHeight="1" x14ac:dyDescent="0.25">
      <c r="A554" t="str">
        <f t="shared" si="10"/>
        <v>ONCFTrain-km2014</v>
      </c>
      <c r="B554" s="21" t="s">
        <v>94</v>
      </c>
      <c r="C554" s="21" t="s">
        <v>95</v>
      </c>
      <c r="D554" s="21" t="s">
        <v>125</v>
      </c>
      <c r="E554" s="22">
        <v>2014</v>
      </c>
      <c r="F554" s="22">
        <v>20</v>
      </c>
      <c r="G554" s="3"/>
    </row>
    <row r="555" spans="1:7" ht="20.25" customHeight="1" x14ac:dyDescent="0.25">
      <c r="A555" t="str">
        <f t="shared" si="10"/>
        <v>ONCFTrain-km2015</v>
      </c>
      <c r="B555" s="21" t="s">
        <v>94</v>
      </c>
      <c r="C555" s="21" t="s">
        <v>95</v>
      </c>
      <c r="D555" s="21" t="s">
        <v>125</v>
      </c>
      <c r="E555" s="22">
        <v>2015</v>
      </c>
      <c r="F555" s="22">
        <v>22</v>
      </c>
      <c r="G555" s="3"/>
    </row>
    <row r="556" spans="1:7" ht="20.25" customHeight="1" x14ac:dyDescent="0.25">
      <c r="A556" t="str">
        <f t="shared" si="10"/>
        <v>MONGOLIAAccidents at active LC2014</v>
      </c>
      <c r="B556" s="21" t="s">
        <v>96</v>
      </c>
      <c r="C556" s="21" t="s">
        <v>97</v>
      </c>
      <c r="D556" s="21" t="s">
        <v>110</v>
      </c>
      <c r="E556" s="22">
        <v>2014</v>
      </c>
      <c r="F556" s="22">
        <v>12</v>
      </c>
      <c r="G556" s="3"/>
    </row>
    <row r="557" spans="1:7" ht="20.25" customHeight="1" x14ac:dyDescent="0.25">
      <c r="A557" t="str">
        <f t="shared" si="10"/>
        <v>MONGOLIAAccidents involving cyclists2014</v>
      </c>
      <c r="B557" s="21" t="s">
        <v>96</v>
      </c>
      <c r="C557" s="21" t="s">
        <v>97</v>
      </c>
      <c r="D557" s="21" t="s">
        <v>126</v>
      </c>
      <c r="E557" s="22">
        <v>2014</v>
      </c>
      <c r="F557" s="22">
        <v>0</v>
      </c>
      <c r="G557" s="3"/>
    </row>
    <row r="558" spans="1:7" ht="20.25" customHeight="1" x14ac:dyDescent="0.25">
      <c r="A558" t="str">
        <f t="shared" si="10"/>
        <v>MONGOLIAAccidents involving pedestrians2014</v>
      </c>
      <c r="B558" s="21" t="s">
        <v>96</v>
      </c>
      <c r="C558" s="21" t="s">
        <v>97</v>
      </c>
      <c r="D558" s="21" t="s">
        <v>127</v>
      </c>
      <c r="E558" s="22">
        <v>2014</v>
      </c>
      <c r="F558" s="22">
        <v>0</v>
      </c>
      <c r="G558" s="3"/>
    </row>
    <row r="559" spans="1:7" ht="20.25" customHeight="1" x14ac:dyDescent="0.25">
      <c r="A559" t="str">
        <f t="shared" si="10"/>
        <v>MONGOLIAActive LC2014</v>
      </c>
      <c r="B559" s="21" t="s">
        <v>96</v>
      </c>
      <c r="C559" s="21" t="s">
        <v>97</v>
      </c>
      <c r="D559" s="21" t="s">
        <v>123</v>
      </c>
      <c r="E559" s="22">
        <v>2014</v>
      </c>
      <c r="F559" s="22">
        <v>190</v>
      </c>
      <c r="G559" s="3"/>
    </row>
    <row r="560" spans="1:7" ht="20.25" customHeight="1" x14ac:dyDescent="0.25">
      <c r="A560" t="str">
        <f t="shared" si="10"/>
        <v>MONGOLIAFatalities at active LC2014</v>
      </c>
      <c r="B560" s="21" t="s">
        <v>96</v>
      </c>
      <c r="C560" s="21" t="s">
        <v>97</v>
      </c>
      <c r="D560" s="21" t="s">
        <v>113</v>
      </c>
      <c r="E560" s="22">
        <v>2014</v>
      </c>
      <c r="F560" s="22">
        <v>0</v>
      </c>
      <c r="G560" s="3"/>
    </row>
    <row r="561" spans="1:7" ht="20.25" customHeight="1" x14ac:dyDescent="0.25">
      <c r="A561" t="str">
        <f t="shared" si="10"/>
        <v>MONGOLIAFatalities at passive LC2014</v>
      </c>
      <c r="B561" s="21" t="s">
        <v>96</v>
      </c>
      <c r="C561" s="21" t="s">
        <v>97</v>
      </c>
      <c r="D561" s="21" t="s">
        <v>111</v>
      </c>
      <c r="E561" s="22">
        <v>2014</v>
      </c>
      <c r="F561" s="22">
        <v>2</v>
      </c>
      <c r="G561" s="3"/>
    </row>
    <row r="562" spans="1:7" ht="20.25" customHeight="1" x14ac:dyDescent="0.25">
      <c r="A562" t="str">
        <f t="shared" si="10"/>
        <v>MONGOLIALength of lines2014</v>
      </c>
      <c r="B562" s="21" t="s">
        <v>96</v>
      </c>
      <c r="C562" s="21" t="s">
        <v>97</v>
      </c>
      <c r="D562" s="21" t="s">
        <v>120</v>
      </c>
      <c r="E562" s="22">
        <v>2014</v>
      </c>
      <c r="F562" s="22">
        <v>1877</v>
      </c>
      <c r="G562" s="3"/>
    </row>
    <row r="563" spans="1:7" ht="20.25" customHeight="1" x14ac:dyDescent="0.25">
      <c r="A563" t="str">
        <f t="shared" si="10"/>
        <v>MONGOLIAPassive LC2014</v>
      </c>
      <c r="B563" s="21" t="s">
        <v>96</v>
      </c>
      <c r="C563" s="21" t="s">
        <v>97</v>
      </c>
      <c r="D563" s="21" t="s">
        <v>124</v>
      </c>
      <c r="E563" s="22">
        <v>2014</v>
      </c>
      <c r="F563" s="22">
        <v>86</v>
      </c>
      <c r="G563" s="3"/>
    </row>
    <row r="564" spans="1:7" ht="20.25" customHeight="1" x14ac:dyDescent="0.25">
      <c r="A564" t="str">
        <f t="shared" si="10"/>
        <v>PRORAILAccidents at active LC2014</v>
      </c>
      <c r="B564" s="21" t="s">
        <v>87</v>
      </c>
      <c r="C564" s="21" t="s">
        <v>88</v>
      </c>
      <c r="D564" s="21" t="s">
        <v>110</v>
      </c>
      <c r="E564" s="22">
        <v>2014</v>
      </c>
      <c r="F564" s="22">
        <v>17</v>
      </c>
      <c r="G564" s="3"/>
    </row>
    <row r="565" spans="1:7" ht="20.25" customHeight="1" x14ac:dyDescent="0.25">
      <c r="A565" t="str">
        <f t="shared" si="10"/>
        <v>PRORAILAccidents at active LC2015</v>
      </c>
      <c r="B565" s="21" t="s">
        <v>87</v>
      </c>
      <c r="C565" s="21" t="s">
        <v>88</v>
      </c>
      <c r="D565" s="21" t="s">
        <v>110</v>
      </c>
      <c r="E565" s="22">
        <v>2015</v>
      </c>
      <c r="F565" s="22">
        <v>28</v>
      </c>
      <c r="G565" s="3"/>
    </row>
    <row r="566" spans="1:7" ht="20.25" customHeight="1" x14ac:dyDescent="0.25">
      <c r="A566" t="str">
        <f t="shared" si="10"/>
        <v>PRORAILAccidents at passive LC2014</v>
      </c>
      <c r="B566" s="21" t="s">
        <v>87</v>
      </c>
      <c r="C566" s="21" t="s">
        <v>88</v>
      </c>
      <c r="D566" s="21" t="s">
        <v>108</v>
      </c>
      <c r="E566" s="22">
        <v>2014</v>
      </c>
      <c r="F566" s="22">
        <v>7</v>
      </c>
      <c r="G566" s="3"/>
    </row>
    <row r="567" spans="1:7" ht="20.25" customHeight="1" x14ac:dyDescent="0.25">
      <c r="A567" t="str">
        <f t="shared" si="10"/>
        <v>PRORAILAccidents at passive LC2015</v>
      </c>
      <c r="B567" s="21" t="s">
        <v>87</v>
      </c>
      <c r="C567" s="21" t="s">
        <v>88</v>
      </c>
      <c r="D567" s="21" t="s">
        <v>108</v>
      </c>
      <c r="E567" s="22">
        <v>2015</v>
      </c>
      <c r="F567" s="22">
        <v>4</v>
      </c>
      <c r="G567" s="3"/>
    </row>
    <row r="568" spans="1:7" ht="20.25" customHeight="1" x14ac:dyDescent="0.25">
      <c r="A568" t="str">
        <f t="shared" si="10"/>
        <v>PRORAILAccidents involving cyclists2014</v>
      </c>
      <c r="B568" s="21" t="s">
        <v>87</v>
      </c>
      <c r="C568" s="21" t="s">
        <v>88</v>
      </c>
      <c r="D568" s="21" t="s">
        <v>126</v>
      </c>
      <c r="E568" s="22">
        <v>2014</v>
      </c>
      <c r="F568" s="22">
        <v>8</v>
      </c>
      <c r="G568" s="3"/>
    </row>
    <row r="569" spans="1:7" ht="20.25" customHeight="1" x14ac:dyDescent="0.25">
      <c r="A569" t="str">
        <f t="shared" si="10"/>
        <v>PRORAILAccidents involving cyclists2015</v>
      </c>
      <c r="B569" s="21" t="s">
        <v>87</v>
      </c>
      <c r="C569" s="21" t="s">
        <v>88</v>
      </c>
      <c r="D569" s="21" t="s">
        <v>126</v>
      </c>
      <c r="E569" s="22">
        <v>2015</v>
      </c>
      <c r="F569" s="22">
        <v>4</v>
      </c>
      <c r="G569" s="3"/>
    </row>
    <row r="570" spans="1:7" ht="20.25" customHeight="1" x14ac:dyDescent="0.25">
      <c r="A570" t="str">
        <f t="shared" si="10"/>
        <v>PRORAILAccidents involving pedestrians2014</v>
      </c>
      <c r="B570" s="21" t="s">
        <v>87</v>
      </c>
      <c r="C570" s="21" t="s">
        <v>88</v>
      </c>
      <c r="D570" s="21" t="s">
        <v>127</v>
      </c>
      <c r="E570" s="22">
        <v>2014</v>
      </c>
      <c r="F570" s="22">
        <v>1</v>
      </c>
      <c r="G570" s="3"/>
    </row>
    <row r="571" spans="1:7" ht="20.25" customHeight="1" x14ac:dyDescent="0.25">
      <c r="A571" t="str">
        <f t="shared" si="10"/>
        <v>PRORAILAccidents involving pedestrians2015</v>
      </c>
      <c r="B571" s="21" t="s">
        <v>87</v>
      </c>
      <c r="C571" s="21" t="s">
        <v>88</v>
      </c>
      <c r="D571" s="21" t="s">
        <v>127</v>
      </c>
      <c r="E571" s="22">
        <v>2015</v>
      </c>
      <c r="F571" s="22">
        <v>6</v>
      </c>
      <c r="G571" s="3"/>
    </row>
    <row r="572" spans="1:7" ht="20.25" customHeight="1" x14ac:dyDescent="0.25">
      <c r="A572" t="str">
        <f t="shared" si="10"/>
        <v>PRORAILAccidents involving PRM2015</v>
      </c>
      <c r="B572" s="21" t="s">
        <v>87</v>
      </c>
      <c r="C572" s="21" t="s">
        <v>88</v>
      </c>
      <c r="D572" s="21" t="s">
        <v>128</v>
      </c>
      <c r="E572" s="22">
        <v>2015</v>
      </c>
      <c r="F572" s="22">
        <v>2</v>
      </c>
      <c r="G572" s="3"/>
    </row>
    <row r="573" spans="1:7" ht="20.25" customHeight="1" x14ac:dyDescent="0.25">
      <c r="A573" t="str">
        <f t="shared" si="10"/>
        <v>PRORAILAccidents involving seniors2015</v>
      </c>
      <c r="B573" s="21" t="s">
        <v>87</v>
      </c>
      <c r="C573" s="21" t="s">
        <v>88</v>
      </c>
      <c r="D573" s="21" t="s">
        <v>129</v>
      </c>
      <c r="E573" s="22">
        <v>2015</v>
      </c>
      <c r="F573" s="22">
        <v>3</v>
      </c>
      <c r="G573" s="3"/>
    </row>
    <row r="574" spans="1:7" ht="20.25" customHeight="1" x14ac:dyDescent="0.25">
      <c r="A574" t="str">
        <f t="shared" si="10"/>
        <v>PRORAILActive LC2014</v>
      </c>
      <c r="B574" s="21" t="s">
        <v>87</v>
      </c>
      <c r="C574" s="21" t="s">
        <v>88</v>
      </c>
      <c r="D574" s="21" t="s">
        <v>123</v>
      </c>
      <c r="E574" s="22">
        <v>2014</v>
      </c>
      <c r="F574" s="22">
        <v>1933</v>
      </c>
      <c r="G574" s="3"/>
    </row>
    <row r="575" spans="1:7" ht="20.25" customHeight="1" x14ac:dyDescent="0.25">
      <c r="A575" t="str">
        <f t="shared" si="10"/>
        <v>PRORAILActive LC2015</v>
      </c>
      <c r="B575" s="21" t="s">
        <v>87</v>
      </c>
      <c r="C575" s="21" t="s">
        <v>88</v>
      </c>
      <c r="D575" s="21" t="s">
        <v>123</v>
      </c>
      <c r="E575" s="22">
        <v>2015</v>
      </c>
      <c r="F575" s="22">
        <v>1929</v>
      </c>
      <c r="G575" s="3"/>
    </row>
    <row r="576" spans="1:7" ht="20.25" customHeight="1" x14ac:dyDescent="0.25">
      <c r="A576" t="str">
        <f t="shared" si="10"/>
        <v>PRORAILCyclist fatalities2014</v>
      </c>
      <c r="B576" s="21" t="s">
        <v>87</v>
      </c>
      <c r="C576" s="21" t="s">
        <v>88</v>
      </c>
      <c r="D576" s="21" t="s">
        <v>130</v>
      </c>
      <c r="E576" s="22">
        <v>2014</v>
      </c>
      <c r="F576" s="22">
        <v>3</v>
      </c>
      <c r="G576" s="3"/>
    </row>
    <row r="577" spans="1:7" ht="20.25" customHeight="1" x14ac:dyDescent="0.25">
      <c r="A577" t="str">
        <f t="shared" si="10"/>
        <v>PRORAILCyclist fatalities2015</v>
      </c>
      <c r="B577" s="21" t="s">
        <v>87</v>
      </c>
      <c r="C577" s="21" t="s">
        <v>88</v>
      </c>
      <c r="D577" s="21" t="s">
        <v>130</v>
      </c>
      <c r="E577" s="22">
        <v>2015</v>
      </c>
      <c r="F577" s="22">
        <v>3</v>
      </c>
      <c r="G577" s="3"/>
    </row>
    <row r="578" spans="1:7" ht="20.25" customHeight="1" x14ac:dyDescent="0.25">
      <c r="A578" t="str">
        <f t="shared" si="10"/>
        <v>PRORAILFatalities at active LC2014</v>
      </c>
      <c r="B578" s="21" t="s">
        <v>87</v>
      </c>
      <c r="C578" s="21" t="s">
        <v>88</v>
      </c>
      <c r="D578" s="21" t="s">
        <v>113</v>
      </c>
      <c r="E578" s="22">
        <v>2014</v>
      </c>
      <c r="F578" s="22">
        <v>3</v>
      </c>
      <c r="G578" s="3"/>
    </row>
    <row r="579" spans="1:7" ht="20.25" customHeight="1" x14ac:dyDescent="0.25">
      <c r="A579" t="str">
        <f t="shared" si="10"/>
        <v>PRORAILFatalities at active LC2015</v>
      </c>
      <c r="B579" s="21" t="s">
        <v>87</v>
      </c>
      <c r="C579" s="21" t="s">
        <v>88</v>
      </c>
      <c r="D579" s="21" t="s">
        <v>113</v>
      </c>
      <c r="E579" s="22">
        <v>2015</v>
      </c>
      <c r="F579" s="22">
        <v>12</v>
      </c>
      <c r="G579" s="3"/>
    </row>
    <row r="580" spans="1:7" ht="20.25" customHeight="1" x14ac:dyDescent="0.25">
      <c r="A580" t="str">
        <f t="shared" si="10"/>
        <v>PRORAILFatalities at passive LC2014</v>
      </c>
      <c r="B580" s="21" t="s">
        <v>87</v>
      </c>
      <c r="C580" s="21" t="s">
        <v>88</v>
      </c>
      <c r="D580" s="21" t="s">
        <v>111</v>
      </c>
      <c r="E580" s="22">
        <v>2014</v>
      </c>
      <c r="F580" s="22">
        <v>4</v>
      </c>
      <c r="G580" s="3"/>
    </row>
    <row r="581" spans="1:7" ht="20.25" customHeight="1" x14ac:dyDescent="0.25">
      <c r="A581" t="str">
        <f t="shared" si="10"/>
        <v>PRORAILFatalities at passive LC2015</v>
      </c>
      <c r="B581" s="21" t="s">
        <v>87</v>
      </c>
      <c r="C581" s="21" t="s">
        <v>88</v>
      </c>
      <c r="D581" s="21" t="s">
        <v>111</v>
      </c>
      <c r="E581" s="22">
        <v>2015</v>
      </c>
      <c r="F581" s="22">
        <v>1</v>
      </c>
      <c r="G581" s="3"/>
    </row>
    <row r="582" spans="1:7" ht="20.25" customHeight="1" x14ac:dyDescent="0.25">
      <c r="A582" t="str">
        <f t="shared" si="10"/>
        <v>PRORAILLength of lines2014</v>
      </c>
      <c r="B582" s="21" t="s">
        <v>87</v>
      </c>
      <c r="C582" s="21" t="s">
        <v>88</v>
      </c>
      <c r="D582" s="21" t="s">
        <v>120</v>
      </c>
      <c r="E582" s="22">
        <v>2014</v>
      </c>
      <c r="F582" s="22">
        <v>3000</v>
      </c>
      <c r="G582" s="3"/>
    </row>
    <row r="583" spans="1:7" ht="20.25" customHeight="1" x14ac:dyDescent="0.25">
      <c r="A583" t="str">
        <f t="shared" si="10"/>
        <v>PRORAILLength of lines2015</v>
      </c>
      <c r="B583" s="21" t="s">
        <v>87</v>
      </c>
      <c r="C583" s="21" t="s">
        <v>88</v>
      </c>
      <c r="D583" s="21" t="s">
        <v>120</v>
      </c>
      <c r="E583" s="22">
        <v>2015</v>
      </c>
      <c r="F583" s="22">
        <v>3100</v>
      </c>
      <c r="G583" s="3"/>
    </row>
    <row r="584" spans="1:7" ht="20.25" customHeight="1" x14ac:dyDescent="0.25">
      <c r="A584" t="str">
        <f t="shared" si="10"/>
        <v>PRORAILPassive LC2014</v>
      </c>
      <c r="B584" s="21" t="s">
        <v>87</v>
      </c>
      <c r="C584" s="21" t="s">
        <v>88</v>
      </c>
      <c r="D584" s="21" t="s">
        <v>124</v>
      </c>
      <c r="E584" s="22">
        <v>2014</v>
      </c>
      <c r="F584" s="22">
        <v>546</v>
      </c>
      <c r="G584" s="3"/>
    </row>
    <row r="585" spans="1:7" ht="20.25" customHeight="1" x14ac:dyDescent="0.25">
      <c r="A585" t="str">
        <f t="shared" si="10"/>
        <v>PRORAILPassive LC2015</v>
      </c>
      <c r="B585" s="21" t="s">
        <v>87</v>
      </c>
      <c r="C585" s="21" t="s">
        <v>88</v>
      </c>
      <c r="D585" s="21" t="s">
        <v>124</v>
      </c>
      <c r="E585" s="22">
        <v>2015</v>
      </c>
      <c r="F585" s="22">
        <v>530</v>
      </c>
      <c r="G585" s="3"/>
    </row>
    <row r="586" spans="1:7" ht="20.25" customHeight="1" x14ac:dyDescent="0.25">
      <c r="A586" t="str">
        <f t="shared" si="10"/>
        <v>PRORAILPedestrian fatalities2014</v>
      </c>
      <c r="B586" s="21" t="s">
        <v>87</v>
      </c>
      <c r="C586" s="21" t="s">
        <v>88</v>
      </c>
      <c r="D586" s="21" t="s">
        <v>131</v>
      </c>
      <c r="E586" s="22">
        <v>2014</v>
      </c>
      <c r="F586" s="22">
        <v>0</v>
      </c>
      <c r="G586" s="3"/>
    </row>
    <row r="587" spans="1:7" ht="20.25" customHeight="1" x14ac:dyDescent="0.25">
      <c r="A587" t="str">
        <f t="shared" si="10"/>
        <v>PRORAILPedestrian fatalities2015</v>
      </c>
      <c r="B587" s="21" t="s">
        <v>87</v>
      </c>
      <c r="C587" s="21" t="s">
        <v>88</v>
      </c>
      <c r="D587" s="21" t="s">
        <v>131</v>
      </c>
      <c r="E587" s="22">
        <v>2015</v>
      </c>
      <c r="F587" s="22">
        <v>5</v>
      </c>
      <c r="G587" s="3"/>
    </row>
    <row r="588" spans="1:7" ht="20.25" customHeight="1" x14ac:dyDescent="0.25">
      <c r="A588" t="str">
        <f t="shared" si="10"/>
        <v>PRORAILPRM fatalities2015</v>
      </c>
      <c r="B588" s="21" t="s">
        <v>87</v>
      </c>
      <c r="C588" s="21" t="s">
        <v>88</v>
      </c>
      <c r="D588" s="21" t="s">
        <v>132</v>
      </c>
      <c r="E588" s="22">
        <v>2015</v>
      </c>
      <c r="F588" s="22">
        <v>2</v>
      </c>
      <c r="G588" s="3"/>
    </row>
    <row r="589" spans="1:7" ht="20.25" customHeight="1" x14ac:dyDescent="0.25">
      <c r="A589" t="str">
        <f t="shared" si="10"/>
        <v>PRORAILSenior fatalities2015</v>
      </c>
      <c r="B589" s="21" t="s">
        <v>87</v>
      </c>
      <c r="C589" s="21" t="s">
        <v>88</v>
      </c>
      <c r="D589" s="21" t="s">
        <v>133</v>
      </c>
      <c r="E589" s="22">
        <v>2015</v>
      </c>
      <c r="F589" s="22">
        <v>3</v>
      </c>
      <c r="G589" s="3"/>
    </row>
    <row r="590" spans="1:7" ht="20.25" customHeight="1" x14ac:dyDescent="0.25">
      <c r="A590" t="str">
        <f t="shared" si="10"/>
        <v>PRORAILTotal number of accidents2014</v>
      </c>
      <c r="B590" s="21" t="s">
        <v>87</v>
      </c>
      <c r="C590" s="21" t="s">
        <v>88</v>
      </c>
      <c r="D590" s="21" t="s">
        <v>91</v>
      </c>
      <c r="E590" s="22">
        <v>2014</v>
      </c>
      <c r="F590" s="22">
        <v>24</v>
      </c>
      <c r="G590" s="3"/>
    </row>
    <row r="591" spans="1:7" ht="20.25" customHeight="1" x14ac:dyDescent="0.25">
      <c r="A591" t="str">
        <f t="shared" si="10"/>
        <v>PRORAILTotal number of accidents2015</v>
      </c>
      <c r="B591" s="21" t="s">
        <v>87</v>
      </c>
      <c r="C591" s="21" t="s">
        <v>88</v>
      </c>
      <c r="D591" s="21" t="s">
        <v>91</v>
      </c>
      <c r="E591" s="22">
        <v>2015</v>
      </c>
      <c r="F591" s="22">
        <v>32</v>
      </c>
      <c r="G591" s="3"/>
    </row>
    <row r="592" spans="1:7" ht="20.25" customHeight="1" x14ac:dyDescent="0.25">
      <c r="A592" t="str">
        <f t="shared" si="10"/>
        <v>PRORAILTotal number of fatalities2014</v>
      </c>
      <c r="B592" s="21" t="s">
        <v>87</v>
      </c>
      <c r="C592" s="21" t="s">
        <v>88</v>
      </c>
      <c r="D592" s="21" t="s">
        <v>109</v>
      </c>
      <c r="E592" s="22">
        <v>2014</v>
      </c>
      <c r="F592" s="22">
        <v>7</v>
      </c>
    </row>
    <row r="593" spans="1:6" ht="20.25" customHeight="1" x14ac:dyDescent="0.25">
      <c r="A593" t="str">
        <f t="shared" si="10"/>
        <v>PRORAILTotal number of fatalities2015</v>
      </c>
      <c r="B593" s="21" t="s">
        <v>87</v>
      </c>
      <c r="C593" s="21" t="s">
        <v>88</v>
      </c>
      <c r="D593" s="21" t="s">
        <v>109</v>
      </c>
      <c r="E593" s="22">
        <v>2015</v>
      </c>
      <c r="F593" s="22">
        <v>13</v>
      </c>
    </row>
    <row r="594" spans="1:6" ht="20.25" customHeight="1" x14ac:dyDescent="0.25">
      <c r="A594" t="str">
        <f t="shared" si="10"/>
        <v>PRORAILTotal number of LC2014</v>
      </c>
      <c r="B594" s="21" t="s">
        <v>87</v>
      </c>
      <c r="C594" s="21" t="s">
        <v>88</v>
      </c>
      <c r="D594" s="21" t="s">
        <v>66</v>
      </c>
      <c r="E594" s="22">
        <v>2014</v>
      </c>
      <c r="F594" s="22">
        <v>2479</v>
      </c>
    </row>
    <row r="595" spans="1:6" ht="20.25" customHeight="1" x14ac:dyDescent="0.25">
      <c r="A595" t="str">
        <f t="shared" si="10"/>
        <v>PRORAILTotal number of LC2015</v>
      </c>
      <c r="B595" s="21" t="s">
        <v>87</v>
      </c>
      <c r="C595" s="21" t="s">
        <v>88</v>
      </c>
      <c r="D595" s="21" t="s">
        <v>66</v>
      </c>
      <c r="E595" s="22">
        <v>2015</v>
      </c>
      <c r="F595" s="22">
        <v>2459</v>
      </c>
    </row>
    <row r="596" spans="1:6" ht="20.25" customHeight="1" x14ac:dyDescent="0.25">
      <c r="A596" t="str">
        <f t="shared" si="10"/>
        <v>PRORAILTrain-km2014</v>
      </c>
      <c r="B596" s="21" t="s">
        <v>87</v>
      </c>
      <c r="C596" s="21" t="s">
        <v>88</v>
      </c>
      <c r="D596" s="21" t="s">
        <v>125</v>
      </c>
      <c r="E596" s="22">
        <v>2014</v>
      </c>
      <c r="F596" s="22">
        <v>155</v>
      </c>
    </row>
    <row r="597" spans="1:6" ht="20.25" customHeight="1" x14ac:dyDescent="0.25">
      <c r="A597" t="str">
        <f t="shared" si="10"/>
        <v>PRORAILTrain-km2015</v>
      </c>
      <c r="B597" s="21" t="s">
        <v>87</v>
      </c>
      <c r="C597" s="21" t="s">
        <v>88</v>
      </c>
      <c r="D597" s="21" t="s">
        <v>125</v>
      </c>
      <c r="E597" s="22">
        <v>2015</v>
      </c>
      <c r="F597" s="22">
        <v>155</v>
      </c>
    </row>
    <row r="598" spans="1:6" ht="20.25" customHeight="1" x14ac:dyDescent="0.25">
      <c r="A598" t="str">
        <f t="shared" si="10"/>
        <v>JBVAccidents at active LC2014</v>
      </c>
      <c r="B598" s="21" t="s">
        <v>146</v>
      </c>
      <c r="C598" s="21" t="s">
        <v>147</v>
      </c>
      <c r="D598" s="21" t="s">
        <v>110</v>
      </c>
      <c r="E598" s="22">
        <v>2014</v>
      </c>
      <c r="F598" s="22">
        <v>0</v>
      </c>
    </row>
    <row r="599" spans="1:6" ht="20.25" customHeight="1" x14ac:dyDescent="0.25">
      <c r="A599" t="str">
        <f t="shared" si="10"/>
        <v>JBVAccidents at passive LC2014</v>
      </c>
      <c r="B599" s="21" t="s">
        <v>146</v>
      </c>
      <c r="C599" s="21" t="s">
        <v>147</v>
      </c>
      <c r="D599" s="21" t="s">
        <v>108</v>
      </c>
      <c r="E599" s="22">
        <v>2014</v>
      </c>
      <c r="F599" s="22">
        <v>2</v>
      </c>
    </row>
    <row r="600" spans="1:6" ht="20.25" customHeight="1" x14ac:dyDescent="0.25">
      <c r="A600" t="str">
        <f t="shared" si="10"/>
        <v>JBVFatalities at active LC2014</v>
      </c>
      <c r="B600" s="21" t="s">
        <v>146</v>
      </c>
      <c r="C600" s="21" t="s">
        <v>147</v>
      </c>
      <c r="D600" s="21" t="s">
        <v>113</v>
      </c>
      <c r="E600" s="22">
        <v>2014</v>
      </c>
      <c r="F600" s="22">
        <v>0</v>
      </c>
    </row>
    <row r="601" spans="1:6" ht="20.25" customHeight="1" x14ac:dyDescent="0.25">
      <c r="A601" t="str">
        <f t="shared" si="10"/>
        <v>JBVFatalities at passive LC2014</v>
      </c>
      <c r="B601" s="21" t="s">
        <v>146</v>
      </c>
      <c r="C601" s="21" t="s">
        <v>147</v>
      </c>
      <c r="D601" s="21" t="s">
        <v>111</v>
      </c>
      <c r="E601" s="22">
        <v>2014</v>
      </c>
      <c r="F601" s="22">
        <v>1</v>
      </c>
    </row>
    <row r="602" spans="1:6" ht="20.25" customHeight="1" x14ac:dyDescent="0.25">
      <c r="A602" t="str">
        <f t="shared" si="10"/>
        <v>JBVLength of lines2015</v>
      </c>
      <c r="B602" s="21" t="s">
        <v>146</v>
      </c>
      <c r="C602" s="21" t="s">
        <v>147</v>
      </c>
      <c r="D602" s="21" t="s">
        <v>120</v>
      </c>
      <c r="E602" s="22">
        <v>2015</v>
      </c>
      <c r="F602" s="22">
        <v>4209</v>
      </c>
    </row>
    <row r="603" spans="1:6" ht="20.25" customHeight="1" x14ac:dyDescent="0.25">
      <c r="A603" t="str">
        <f t="shared" si="10"/>
        <v>JBVTotal number of accidents2014</v>
      </c>
      <c r="B603" s="21" t="s">
        <v>146</v>
      </c>
      <c r="C603" s="21" t="s">
        <v>147</v>
      </c>
      <c r="D603" s="21" t="s">
        <v>91</v>
      </c>
      <c r="E603" s="22">
        <v>2014</v>
      </c>
      <c r="F603" s="22">
        <v>2</v>
      </c>
    </row>
    <row r="604" spans="1:6" ht="20.25" customHeight="1" x14ac:dyDescent="0.25">
      <c r="A604" t="str">
        <f t="shared" si="10"/>
        <v>JBVTotal number of accidents2015</v>
      </c>
      <c r="B604" s="21" t="s">
        <v>146</v>
      </c>
      <c r="C604" s="21" t="s">
        <v>147</v>
      </c>
      <c r="D604" s="21" t="s">
        <v>91</v>
      </c>
      <c r="E604" s="22">
        <v>2015</v>
      </c>
      <c r="F604" s="22">
        <v>6</v>
      </c>
    </row>
    <row r="605" spans="1:6" ht="20.25" customHeight="1" x14ac:dyDescent="0.25">
      <c r="A605" t="str">
        <f t="shared" si="10"/>
        <v>JBVTotal number of fatalities2014</v>
      </c>
      <c r="B605" s="21" t="s">
        <v>146</v>
      </c>
      <c r="C605" s="21" t="s">
        <v>147</v>
      </c>
      <c r="D605" s="21" t="s">
        <v>109</v>
      </c>
      <c r="E605" s="22">
        <v>2014</v>
      </c>
      <c r="F605" s="22">
        <v>1</v>
      </c>
    </row>
    <row r="606" spans="1:6" ht="20.25" customHeight="1" x14ac:dyDescent="0.25">
      <c r="A606" t="str">
        <f t="shared" si="10"/>
        <v>JBVTotal number of fatalities2015</v>
      </c>
      <c r="B606" s="21" t="s">
        <v>146</v>
      </c>
      <c r="C606" s="21" t="s">
        <v>147</v>
      </c>
      <c r="D606" s="21" t="s">
        <v>109</v>
      </c>
      <c r="E606" s="22">
        <v>2015</v>
      </c>
      <c r="F606" s="22">
        <v>2</v>
      </c>
    </row>
    <row r="607" spans="1:6" ht="20.25" customHeight="1" x14ac:dyDescent="0.25">
      <c r="A607" t="str">
        <f t="shared" si="10"/>
        <v>JBVTotal number of LC2014</v>
      </c>
      <c r="B607" s="21" t="s">
        <v>146</v>
      </c>
      <c r="C607" s="21" t="s">
        <v>147</v>
      </c>
      <c r="D607" s="21" t="s">
        <v>66</v>
      </c>
      <c r="E607" s="22">
        <v>2014</v>
      </c>
      <c r="F607" s="22">
        <v>3566</v>
      </c>
    </row>
    <row r="608" spans="1:6" ht="20.25" customHeight="1" x14ac:dyDescent="0.25">
      <c r="A608" t="str">
        <f t="shared" si="10"/>
        <v>JBVTotal number of LC2015</v>
      </c>
      <c r="B608" s="21" t="s">
        <v>146</v>
      </c>
      <c r="C608" s="21" t="s">
        <v>147</v>
      </c>
      <c r="D608" s="21" t="s">
        <v>66</v>
      </c>
      <c r="E608" s="22">
        <v>2015</v>
      </c>
      <c r="F608" s="22">
        <v>3610</v>
      </c>
    </row>
    <row r="609" spans="1:6" ht="20.25" customHeight="1" x14ac:dyDescent="0.25">
      <c r="A609" t="str">
        <f t="shared" si="10"/>
        <v>TRACKSAFEAccidents at active LC2014</v>
      </c>
      <c r="B609" s="21" t="s">
        <v>100</v>
      </c>
      <c r="C609" s="21" t="s">
        <v>101</v>
      </c>
      <c r="D609" s="21" t="s">
        <v>110</v>
      </c>
      <c r="E609" s="22">
        <v>2014</v>
      </c>
      <c r="F609" s="22">
        <v>10</v>
      </c>
    </row>
    <row r="610" spans="1:6" ht="20.25" customHeight="1" x14ac:dyDescent="0.25">
      <c r="A610" t="str">
        <f t="shared" si="10"/>
        <v>TRACKSAFEAccidents at active LC2015</v>
      </c>
      <c r="B610" s="21" t="s">
        <v>100</v>
      </c>
      <c r="C610" s="21" t="s">
        <v>101</v>
      </c>
      <c r="D610" s="21" t="s">
        <v>110</v>
      </c>
      <c r="E610" s="22">
        <v>2015</v>
      </c>
      <c r="F610" s="22">
        <v>8</v>
      </c>
    </row>
    <row r="611" spans="1:6" ht="20.25" customHeight="1" x14ac:dyDescent="0.25">
      <c r="A611" t="str">
        <f t="shared" si="10"/>
        <v>TRACKSAFEAccidents at passive LC2014</v>
      </c>
      <c r="B611" s="21" t="s">
        <v>100</v>
      </c>
      <c r="C611" s="21" t="s">
        <v>101</v>
      </c>
      <c r="D611" s="21" t="s">
        <v>108</v>
      </c>
      <c r="E611" s="22">
        <v>2014</v>
      </c>
      <c r="F611" s="22">
        <v>14</v>
      </c>
    </row>
    <row r="612" spans="1:6" ht="20.25" customHeight="1" x14ac:dyDescent="0.25">
      <c r="A612" t="str">
        <f t="shared" ref="A612:A675" si="11">C612&amp;D612&amp;E612</f>
        <v>TRACKSAFEAccidents at passive LC2015</v>
      </c>
      <c r="B612" s="21" t="s">
        <v>100</v>
      </c>
      <c r="C612" s="21" t="s">
        <v>101</v>
      </c>
      <c r="D612" s="21" t="s">
        <v>108</v>
      </c>
      <c r="E612" s="22">
        <v>2015</v>
      </c>
      <c r="F612" s="22">
        <v>7</v>
      </c>
    </row>
    <row r="613" spans="1:6" ht="20.25" customHeight="1" x14ac:dyDescent="0.25">
      <c r="A613" t="str">
        <f t="shared" si="11"/>
        <v>TRACKSAFEAccidents involving cyclists2015</v>
      </c>
      <c r="B613" s="21" t="s">
        <v>100</v>
      </c>
      <c r="C613" s="21" t="s">
        <v>101</v>
      </c>
      <c r="D613" s="21" t="s">
        <v>126</v>
      </c>
      <c r="E613" s="22">
        <v>2015</v>
      </c>
      <c r="F613" s="22">
        <v>0</v>
      </c>
    </row>
    <row r="614" spans="1:6" ht="20.25" customHeight="1" x14ac:dyDescent="0.25">
      <c r="A614" t="str">
        <f t="shared" si="11"/>
        <v>TRACKSAFEAccidents involving pedestrians2015</v>
      </c>
      <c r="B614" s="21" t="s">
        <v>100</v>
      </c>
      <c r="C614" s="21" t="s">
        <v>101</v>
      </c>
      <c r="D614" s="21" t="s">
        <v>127</v>
      </c>
      <c r="E614" s="22">
        <v>2015</v>
      </c>
      <c r="F614" s="22">
        <v>3</v>
      </c>
    </row>
    <row r="615" spans="1:6" ht="20.25" customHeight="1" x14ac:dyDescent="0.25">
      <c r="A615" t="str">
        <f t="shared" si="11"/>
        <v>TRACKSAFECyclist fatalities2015</v>
      </c>
      <c r="B615" s="21" t="s">
        <v>100</v>
      </c>
      <c r="C615" s="21" t="s">
        <v>101</v>
      </c>
      <c r="D615" s="21" t="s">
        <v>130</v>
      </c>
      <c r="E615" s="22">
        <v>2015</v>
      </c>
      <c r="F615" s="22">
        <v>0</v>
      </c>
    </row>
    <row r="616" spans="1:6" ht="20.25" customHeight="1" x14ac:dyDescent="0.25">
      <c r="A616" t="str">
        <f t="shared" si="11"/>
        <v>TRACKSAFEFatalities at active LC2014</v>
      </c>
      <c r="B616" s="21" t="s">
        <v>100</v>
      </c>
      <c r="C616" s="21" t="s">
        <v>101</v>
      </c>
      <c r="D616" s="21" t="s">
        <v>113</v>
      </c>
      <c r="E616" s="22">
        <v>2014</v>
      </c>
      <c r="F616" s="22">
        <v>0</v>
      </c>
    </row>
    <row r="617" spans="1:6" ht="20.25" customHeight="1" x14ac:dyDescent="0.25">
      <c r="A617" t="str">
        <f t="shared" si="11"/>
        <v>TRACKSAFEFatalities at passive LC2014</v>
      </c>
      <c r="B617" s="21" t="s">
        <v>100</v>
      </c>
      <c r="C617" s="21" t="s">
        <v>101</v>
      </c>
      <c r="D617" s="21" t="s">
        <v>111</v>
      </c>
      <c r="E617" s="22">
        <v>2014</v>
      </c>
      <c r="F617" s="22">
        <v>5</v>
      </c>
    </row>
    <row r="618" spans="1:6" ht="20.25" customHeight="1" x14ac:dyDescent="0.25">
      <c r="A618" t="str">
        <f t="shared" si="11"/>
        <v>TRACKSAFEPedestrian fatalities2015</v>
      </c>
      <c r="B618" s="21" t="s">
        <v>100</v>
      </c>
      <c r="C618" s="21" t="s">
        <v>101</v>
      </c>
      <c r="D618" s="21" t="s">
        <v>131</v>
      </c>
      <c r="E618" s="22">
        <v>2015</v>
      </c>
      <c r="F618" s="22">
        <v>3</v>
      </c>
    </row>
    <row r="619" spans="1:6" ht="20.25" customHeight="1" x14ac:dyDescent="0.25">
      <c r="A619" t="str">
        <f t="shared" si="11"/>
        <v>TRACKSAFETotal number of accidents2014</v>
      </c>
      <c r="B619" s="21" t="s">
        <v>100</v>
      </c>
      <c r="C619" s="21" t="s">
        <v>101</v>
      </c>
      <c r="D619" s="21" t="s">
        <v>91</v>
      </c>
      <c r="E619" s="22">
        <v>2014</v>
      </c>
      <c r="F619" s="22">
        <v>24</v>
      </c>
    </row>
    <row r="620" spans="1:6" ht="20.25" customHeight="1" x14ac:dyDescent="0.25">
      <c r="A620" t="str">
        <f t="shared" si="11"/>
        <v>TRACKSAFETotal number of accidents2015</v>
      </c>
      <c r="B620" s="21" t="s">
        <v>100</v>
      </c>
      <c r="C620" s="21" t="s">
        <v>101</v>
      </c>
      <c r="D620" s="21" t="s">
        <v>91</v>
      </c>
      <c r="E620" s="22">
        <v>2015</v>
      </c>
      <c r="F620" s="22">
        <v>15</v>
      </c>
    </row>
    <row r="621" spans="1:6" ht="20.25" customHeight="1" x14ac:dyDescent="0.25">
      <c r="A621" t="str">
        <f t="shared" si="11"/>
        <v>TRACKSAFETotal number of fatalities2014</v>
      </c>
      <c r="B621" s="21" t="s">
        <v>100</v>
      </c>
      <c r="C621" s="21" t="s">
        <v>101</v>
      </c>
      <c r="D621" s="21" t="s">
        <v>109</v>
      </c>
      <c r="E621" s="22">
        <v>2014</v>
      </c>
      <c r="F621" s="22">
        <v>5</v>
      </c>
    </row>
    <row r="622" spans="1:6" ht="20.25" customHeight="1" x14ac:dyDescent="0.25">
      <c r="A622" t="str">
        <f t="shared" si="11"/>
        <v>TRACKSAFETotal number of fatalities2015</v>
      </c>
      <c r="B622" s="21" t="s">
        <v>100</v>
      </c>
      <c r="C622" s="21" t="s">
        <v>101</v>
      </c>
      <c r="D622" s="21" t="s">
        <v>109</v>
      </c>
      <c r="E622" s="22">
        <v>2015</v>
      </c>
      <c r="F622" s="22">
        <v>3</v>
      </c>
    </row>
    <row r="623" spans="1:6" ht="20.25" customHeight="1" x14ac:dyDescent="0.25">
      <c r="A623" t="str">
        <f t="shared" si="11"/>
        <v>TRACKSAFETotal number of LC2014</v>
      </c>
      <c r="B623" s="21" t="s">
        <v>100</v>
      </c>
      <c r="C623" s="21" t="s">
        <v>101</v>
      </c>
      <c r="D623" s="21" t="s">
        <v>66</v>
      </c>
      <c r="E623" s="22">
        <v>2014</v>
      </c>
      <c r="F623" s="22">
        <v>1398</v>
      </c>
    </row>
    <row r="624" spans="1:6" ht="20.25" customHeight="1" x14ac:dyDescent="0.25">
      <c r="A624" t="str">
        <f t="shared" si="11"/>
        <v>TRACKSAFETotal number of LC2015</v>
      </c>
      <c r="B624" s="21" t="s">
        <v>100</v>
      </c>
      <c r="C624" s="21" t="s">
        <v>101</v>
      </c>
      <c r="D624" s="21" t="s">
        <v>66</v>
      </c>
      <c r="E624" s="22">
        <v>2015</v>
      </c>
      <c r="F624" s="22">
        <v>1335</v>
      </c>
    </row>
    <row r="625" spans="1:6" ht="20.25" customHeight="1" x14ac:dyDescent="0.25">
      <c r="A625" t="str">
        <f t="shared" si="11"/>
        <v>PKPAccidents at active LC2014</v>
      </c>
      <c r="B625" s="21" t="s">
        <v>148</v>
      </c>
      <c r="C625" s="21" t="s">
        <v>149</v>
      </c>
      <c r="D625" s="21" t="s">
        <v>110</v>
      </c>
      <c r="E625" s="22">
        <v>2014</v>
      </c>
      <c r="F625" s="22">
        <v>53</v>
      </c>
    </row>
    <row r="626" spans="1:6" ht="20.25" customHeight="1" x14ac:dyDescent="0.25">
      <c r="A626" t="str">
        <f t="shared" si="11"/>
        <v>PKPAccidents at active LC2015</v>
      </c>
      <c r="B626" s="21" t="s">
        <v>148</v>
      </c>
      <c r="C626" s="21" t="s">
        <v>149</v>
      </c>
      <c r="D626" s="21" t="s">
        <v>110</v>
      </c>
      <c r="E626" s="22">
        <v>2015</v>
      </c>
      <c r="F626" s="22">
        <v>52</v>
      </c>
    </row>
    <row r="627" spans="1:6" ht="20.25" customHeight="1" x14ac:dyDescent="0.25">
      <c r="A627" t="str">
        <f t="shared" si="11"/>
        <v>PKPAccidents at passive LC2014</v>
      </c>
      <c r="B627" s="21" t="s">
        <v>148</v>
      </c>
      <c r="C627" s="21" t="s">
        <v>149</v>
      </c>
      <c r="D627" s="21" t="s">
        <v>108</v>
      </c>
      <c r="E627" s="22">
        <v>2014</v>
      </c>
      <c r="F627" s="22">
        <v>124</v>
      </c>
    </row>
    <row r="628" spans="1:6" ht="20.25" customHeight="1" x14ac:dyDescent="0.25">
      <c r="A628" t="str">
        <f t="shared" si="11"/>
        <v>PKPAccidents at passive LC2015</v>
      </c>
      <c r="B628" s="21" t="s">
        <v>148</v>
      </c>
      <c r="C628" s="21" t="s">
        <v>149</v>
      </c>
      <c r="D628" s="21" t="s">
        <v>108</v>
      </c>
      <c r="E628" s="22">
        <v>2015</v>
      </c>
      <c r="F628" s="22">
        <v>103</v>
      </c>
    </row>
    <row r="629" spans="1:6" ht="20.25" customHeight="1" x14ac:dyDescent="0.25">
      <c r="A629" t="str">
        <f t="shared" si="11"/>
        <v>PKPAccidents involving cyclists2015</v>
      </c>
      <c r="B629" s="21" t="s">
        <v>148</v>
      </c>
      <c r="C629" s="21" t="s">
        <v>149</v>
      </c>
      <c r="D629" s="21" t="s">
        <v>126</v>
      </c>
      <c r="E629" s="22">
        <v>2015</v>
      </c>
      <c r="F629" s="22">
        <v>7</v>
      </c>
    </row>
    <row r="630" spans="1:6" ht="20.25" customHeight="1" x14ac:dyDescent="0.25">
      <c r="A630" t="str">
        <f t="shared" si="11"/>
        <v>PKPAccidents involving pedestrians2015</v>
      </c>
      <c r="B630" s="21" t="s">
        <v>148</v>
      </c>
      <c r="C630" s="21" t="s">
        <v>149</v>
      </c>
      <c r="D630" s="21" t="s">
        <v>127</v>
      </c>
      <c r="E630" s="22">
        <v>2015</v>
      </c>
      <c r="F630" s="22">
        <v>283</v>
      </c>
    </row>
    <row r="631" spans="1:6" ht="20.25" customHeight="1" x14ac:dyDescent="0.25">
      <c r="A631" t="str">
        <f t="shared" si="11"/>
        <v>PKPActive LC2014</v>
      </c>
      <c r="B631" s="21" t="s">
        <v>148</v>
      </c>
      <c r="C631" s="21" t="s">
        <v>149</v>
      </c>
      <c r="D631" s="21" t="s">
        <v>123</v>
      </c>
      <c r="E631" s="22">
        <v>2014</v>
      </c>
      <c r="F631" s="22">
        <v>5742</v>
      </c>
    </row>
    <row r="632" spans="1:6" ht="20.25" customHeight="1" x14ac:dyDescent="0.25">
      <c r="A632" t="str">
        <f t="shared" si="11"/>
        <v>PKPActive LC2015</v>
      </c>
      <c r="B632" s="21" t="s">
        <v>148</v>
      </c>
      <c r="C632" s="21" t="s">
        <v>149</v>
      </c>
      <c r="D632" s="21" t="s">
        <v>123</v>
      </c>
      <c r="E632" s="22">
        <v>2015</v>
      </c>
      <c r="F632" s="22">
        <v>5359</v>
      </c>
    </row>
    <row r="633" spans="1:6" ht="20.25" customHeight="1" x14ac:dyDescent="0.25">
      <c r="A633" t="str">
        <f t="shared" si="11"/>
        <v>PKPCyclist fatalities2015</v>
      </c>
      <c r="B633" s="21" t="s">
        <v>148</v>
      </c>
      <c r="C633" s="21" t="s">
        <v>149</v>
      </c>
      <c r="D633" s="21" t="s">
        <v>130</v>
      </c>
      <c r="E633" s="22">
        <v>2015</v>
      </c>
      <c r="F633" s="22">
        <v>4</v>
      </c>
    </row>
    <row r="634" spans="1:6" ht="20.25" customHeight="1" x14ac:dyDescent="0.25">
      <c r="A634" t="str">
        <f t="shared" si="11"/>
        <v>PKPFatalities at active LC2014</v>
      </c>
      <c r="B634" s="21" t="s">
        <v>148</v>
      </c>
      <c r="C634" s="21" t="s">
        <v>149</v>
      </c>
      <c r="D634" s="21" t="s">
        <v>113</v>
      </c>
      <c r="E634" s="22">
        <v>2014</v>
      </c>
      <c r="F634" s="22">
        <v>9</v>
      </c>
    </row>
    <row r="635" spans="1:6" ht="20.25" customHeight="1" x14ac:dyDescent="0.25">
      <c r="A635" t="str">
        <f t="shared" si="11"/>
        <v>PKPFatalities at active LC2015</v>
      </c>
      <c r="B635" s="21" t="s">
        <v>148</v>
      </c>
      <c r="C635" s="21" t="s">
        <v>149</v>
      </c>
      <c r="D635" s="21" t="s">
        <v>113</v>
      </c>
      <c r="E635" s="22">
        <v>2015</v>
      </c>
      <c r="F635" s="22">
        <v>31</v>
      </c>
    </row>
    <row r="636" spans="1:6" ht="20.25" customHeight="1" x14ac:dyDescent="0.25">
      <c r="A636" t="str">
        <f t="shared" si="11"/>
        <v>PKPFatalities at passive LC2014</v>
      </c>
      <c r="B636" s="21" t="s">
        <v>148</v>
      </c>
      <c r="C636" s="21" t="s">
        <v>149</v>
      </c>
      <c r="D636" s="21" t="s">
        <v>111</v>
      </c>
      <c r="E636" s="22">
        <v>2014</v>
      </c>
      <c r="F636" s="22">
        <v>15</v>
      </c>
    </row>
    <row r="637" spans="1:6" ht="20.25" customHeight="1" x14ac:dyDescent="0.25">
      <c r="A637" t="str">
        <f t="shared" si="11"/>
        <v>PKPFatalities at passive LC2015</v>
      </c>
      <c r="B637" s="21" t="s">
        <v>148</v>
      </c>
      <c r="C637" s="21" t="s">
        <v>149</v>
      </c>
      <c r="D637" s="21" t="s">
        <v>111</v>
      </c>
      <c r="E637" s="22">
        <v>2015</v>
      </c>
      <c r="F637" s="22">
        <v>21</v>
      </c>
    </row>
    <row r="638" spans="1:6" ht="20.25" customHeight="1" x14ac:dyDescent="0.25">
      <c r="A638" t="str">
        <f t="shared" si="11"/>
        <v>PKPLength of lines2015</v>
      </c>
      <c r="B638" s="21" t="s">
        <v>148</v>
      </c>
      <c r="C638" s="21" t="s">
        <v>149</v>
      </c>
      <c r="D638" s="21" t="s">
        <v>120</v>
      </c>
      <c r="E638" s="22">
        <v>2015</v>
      </c>
      <c r="F638" s="22">
        <v>18509</v>
      </c>
    </row>
    <row r="639" spans="1:6" ht="20.25" customHeight="1" x14ac:dyDescent="0.25">
      <c r="A639" t="str">
        <f t="shared" si="11"/>
        <v>PKPPassive LC2014</v>
      </c>
      <c r="B639" s="21" t="s">
        <v>148</v>
      </c>
      <c r="C639" s="21" t="s">
        <v>149</v>
      </c>
      <c r="D639" s="21" t="s">
        <v>124</v>
      </c>
      <c r="E639" s="22">
        <v>2014</v>
      </c>
      <c r="F639" s="22">
        <v>7158</v>
      </c>
    </row>
    <row r="640" spans="1:6" ht="20.25" customHeight="1" x14ac:dyDescent="0.25">
      <c r="A640" t="str">
        <f t="shared" si="11"/>
        <v>PKPPassive LC2015</v>
      </c>
      <c r="B640" s="21" t="s">
        <v>148</v>
      </c>
      <c r="C640" s="21" t="s">
        <v>149</v>
      </c>
      <c r="D640" s="21" t="s">
        <v>124</v>
      </c>
      <c r="E640" s="22">
        <v>2015</v>
      </c>
      <c r="F640" s="22">
        <v>6801</v>
      </c>
    </row>
    <row r="641" spans="1:6" ht="20.25" customHeight="1" x14ac:dyDescent="0.25">
      <c r="A641" t="str">
        <f t="shared" si="11"/>
        <v>PKPPedestrian fatalities2015</v>
      </c>
      <c r="B641" s="21" t="s">
        <v>148</v>
      </c>
      <c r="C641" s="21" t="s">
        <v>149</v>
      </c>
      <c r="D641" s="21" t="s">
        <v>131</v>
      </c>
      <c r="E641" s="22">
        <v>2015</v>
      </c>
      <c r="F641" s="22">
        <v>209</v>
      </c>
    </row>
    <row r="642" spans="1:6" ht="20.25" customHeight="1" x14ac:dyDescent="0.25">
      <c r="A642" t="str">
        <f t="shared" si="11"/>
        <v>PKPTotal number of accidents2014</v>
      </c>
      <c r="B642" s="21" t="s">
        <v>148</v>
      </c>
      <c r="C642" s="21" t="s">
        <v>149</v>
      </c>
      <c r="D642" s="21" t="s">
        <v>91</v>
      </c>
      <c r="E642" s="22">
        <v>2014</v>
      </c>
      <c r="F642" s="22">
        <v>177</v>
      </c>
    </row>
    <row r="643" spans="1:6" ht="20.25" customHeight="1" x14ac:dyDescent="0.25">
      <c r="A643" t="str">
        <f t="shared" si="11"/>
        <v>PKPTotal number of accidents2015</v>
      </c>
      <c r="B643" s="21" t="s">
        <v>148</v>
      </c>
      <c r="C643" s="21" t="s">
        <v>149</v>
      </c>
      <c r="D643" s="21" t="s">
        <v>91</v>
      </c>
      <c r="E643" s="22">
        <v>2015</v>
      </c>
      <c r="F643" s="22">
        <v>155</v>
      </c>
    </row>
    <row r="644" spans="1:6" ht="20.25" customHeight="1" x14ac:dyDescent="0.25">
      <c r="A644" t="str">
        <f t="shared" si="11"/>
        <v>PKPTotal number of fatalities2014</v>
      </c>
      <c r="B644" s="21" t="s">
        <v>148</v>
      </c>
      <c r="C644" s="21" t="s">
        <v>149</v>
      </c>
      <c r="D644" s="21" t="s">
        <v>109</v>
      </c>
      <c r="E644" s="22">
        <v>2014</v>
      </c>
      <c r="F644" s="22">
        <v>24</v>
      </c>
    </row>
    <row r="645" spans="1:6" ht="20.25" customHeight="1" x14ac:dyDescent="0.25">
      <c r="A645" t="str">
        <f t="shared" si="11"/>
        <v>PKPTotal number of fatalities2015</v>
      </c>
      <c r="B645" s="21" t="s">
        <v>148</v>
      </c>
      <c r="C645" s="21" t="s">
        <v>149</v>
      </c>
      <c r="D645" s="21" t="s">
        <v>109</v>
      </c>
      <c r="E645" s="22">
        <v>2015</v>
      </c>
      <c r="F645" s="22">
        <v>52</v>
      </c>
    </row>
    <row r="646" spans="1:6" ht="20.25" customHeight="1" x14ac:dyDescent="0.25">
      <c r="A646" t="str">
        <f t="shared" si="11"/>
        <v>PKPTotal number of LC2014</v>
      </c>
      <c r="B646" s="21" t="s">
        <v>148</v>
      </c>
      <c r="C646" s="21" t="s">
        <v>149</v>
      </c>
      <c r="D646" s="21" t="s">
        <v>66</v>
      </c>
      <c r="E646" s="22">
        <v>2014</v>
      </c>
      <c r="F646" s="22">
        <v>12900</v>
      </c>
    </row>
    <row r="647" spans="1:6" ht="20.25" customHeight="1" x14ac:dyDescent="0.25">
      <c r="A647" t="str">
        <f t="shared" si="11"/>
        <v>PKPTotal number of LC2015</v>
      </c>
      <c r="B647" s="21" t="s">
        <v>148</v>
      </c>
      <c r="C647" s="21" t="s">
        <v>149</v>
      </c>
      <c r="D647" s="21" t="s">
        <v>66</v>
      </c>
      <c r="E647" s="22">
        <v>2015</v>
      </c>
      <c r="F647" s="22">
        <v>12160</v>
      </c>
    </row>
    <row r="648" spans="1:6" ht="20.25" customHeight="1" x14ac:dyDescent="0.25">
      <c r="A648" t="str">
        <f t="shared" si="11"/>
        <v>PKPTrain-km2015</v>
      </c>
      <c r="B648" s="21" t="s">
        <v>148</v>
      </c>
      <c r="C648" s="21" t="s">
        <v>149</v>
      </c>
      <c r="D648" s="21" t="s">
        <v>125</v>
      </c>
      <c r="E648" s="22">
        <v>2015</v>
      </c>
      <c r="F648" s="22">
        <v>211.57640000000001</v>
      </c>
    </row>
    <row r="649" spans="1:6" ht="20.25" customHeight="1" x14ac:dyDescent="0.25">
      <c r="A649" t="str">
        <f t="shared" si="11"/>
        <v>IPAccidents at active LC2014</v>
      </c>
      <c r="B649" s="21" t="s">
        <v>89</v>
      </c>
      <c r="C649" s="21" t="s">
        <v>90</v>
      </c>
      <c r="D649" s="21" t="s">
        <v>110</v>
      </c>
      <c r="E649" s="22">
        <v>2014</v>
      </c>
      <c r="F649" s="22">
        <v>16</v>
      </c>
    </row>
    <row r="650" spans="1:6" ht="20.25" customHeight="1" x14ac:dyDescent="0.25">
      <c r="A650" t="str">
        <f t="shared" si="11"/>
        <v>IPAccidents at active LC2015</v>
      </c>
      <c r="B650" s="21" t="s">
        <v>89</v>
      </c>
      <c r="C650" s="21" t="s">
        <v>90</v>
      </c>
      <c r="D650" s="21" t="s">
        <v>110</v>
      </c>
      <c r="E650" s="22">
        <v>2015</v>
      </c>
      <c r="F650" s="22">
        <v>10</v>
      </c>
    </row>
    <row r="651" spans="1:6" ht="20.25" customHeight="1" x14ac:dyDescent="0.25">
      <c r="A651" t="str">
        <f t="shared" si="11"/>
        <v>IPAccidents at passive LC2014</v>
      </c>
      <c r="B651" s="21" t="s">
        <v>89</v>
      </c>
      <c r="C651" s="21" t="s">
        <v>90</v>
      </c>
      <c r="D651" s="21" t="s">
        <v>108</v>
      </c>
      <c r="E651" s="22">
        <v>2014</v>
      </c>
      <c r="F651" s="22">
        <v>10</v>
      </c>
    </row>
    <row r="652" spans="1:6" ht="20.25" customHeight="1" x14ac:dyDescent="0.25">
      <c r="A652" t="str">
        <f t="shared" si="11"/>
        <v>IPAccidents at passive LC2015</v>
      </c>
      <c r="B652" s="21" t="s">
        <v>89</v>
      </c>
      <c r="C652" s="21" t="s">
        <v>90</v>
      </c>
      <c r="D652" s="21" t="s">
        <v>108</v>
      </c>
      <c r="E652" s="22">
        <v>2015</v>
      </c>
      <c r="F652" s="22">
        <v>7</v>
      </c>
    </row>
    <row r="653" spans="1:6" ht="20.25" customHeight="1" x14ac:dyDescent="0.25">
      <c r="A653" t="str">
        <f t="shared" si="11"/>
        <v>IPAccidents involving cyclists2014</v>
      </c>
      <c r="B653" s="21" t="s">
        <v>89</v>
      </c>
      <c r="C653" s="21" t="s">
        <v>90</v>
      </c>
      <c r="D653" s="21" t="s">
        <v>126</v>
      </c>
      <c r="E653" s="22">
        <v>2014</v>
      </c>
      <c r="F653" s="22">
        <v>1</v>
      </c>
    </row>
    <row r="654" spans="1:6" ht="20.25" customHeight="1" x14ac:dyDescent="0.25">
      <c r="A654" t="str">
        <f t="shared" si="11"/>
        <v>IPAccidents involving cyclists2015</v>
      </c>
      <c r="B654" s="21" t="s">
        <v>89</v>
      </c>
      <c r="C654" s="21" t="s">
        <v>90</v>
      </c>
      <c r="D654" s="21" t="s">
        <v>126</v>
      </c>
      <c r="E654" s="22">
        <v>2015</v>
      </c>
      <c r="F654" s="22">
        <v>1</v>
      </c>
    </row>
    <row r="655" spans="1:6" ht="20.25" customHeight="1" x14ac:dyDescent="0.25">
      <c r="A655" t="str">
        <f t="shared" si="11"/>
        <v>IPAccidents involving pedestrians2014</v>
      </c>
      <c r="B655" s="21" t="s">
        <v>89</v>
      </c>
      <c r="C655" s="21" t="s">
        <v>90</v>
      </c>
      <c r="D655" s="21" t="s">
        <v>127</v>
      </c>
      <c r="E655" s="22">
        <v>2014</v>
      </c>
      <c r="F655" s="22">
        <v>7</v>
      </c>
    </row>
    <row r="656" spans="1:6" ht="20.25" customHeight="1" x14ac:dyDescent="0.25">
      <c r="A656" t="str">
        <f t="shared" si="11"/>
        <v>IPAccidents involving pedestrians2015</v>
      </c>
      <c r="B656" s="21" t="s">
        <v>89</v>
      </c>
      <c r="C656" s="21" t="s">
        <v>90</v>
      </c>
      <c r="D656" s="21" t="s">
        <v>127</v>
      </c>
      <c r="E656" s="22">
        <v>2015</v>
      </c>
      <c r="F656" s="22">
        <v>4</v>
      </c>
    </row>
    <row r="657" spans="1:6" ht="20.25" customHeight="1" x14ac:dyDescent="0.25">
      <c r="A657" t="str">
        <f t="shared" si="11"/>
        <v>IPAccidents involving PRM2015</v>
      </c>
      <c r="B657" s="21" t="s">
        <v>89</v>
      </c>
      <c r="C657" s="21" t="s">
        <v>90</v>
      </c>
      <c r="D657" s="21" t="s">
        <v>128</v>
      </c>
      <c r="E657" s="22">
        <v>2015</v>
      </c>
      <c r="F657" s="22">
        <v>0</v>
      </c>
    </row>
    <row r="658" spans="1:6" ht="20.25" customHeight="1" x14ac:dyDescent="0.25">
      <c r="A658" t="str">
        <f t="shared" si="11"/>
        <v>IPActive LC2014</v>
      </c>
      <c r="B658" s="21" t="s">
        <v>89</v>
      </c>
      <c r="C658" s="21" t="s">
        <v>90</v>
      </c>
      <c r="D658" s="21" t="s">
        <v>123</v>
      </c>
      <c r="E658" s="22">
        <v>2014</v>
      </c>
      <c r="F658" s="22">
        <v>458</v>
      </c>
    </row>
    <row r="659" spans="1:6" ht="20.25" customHeight="1" x14ac:dyDescent="0.25">
      <c r="A659" t="str">
        <f t="shared" si="11"/>
        <v>IPActive LC2015</v>
      </c>
      <c r="B659" s="21" t="s">
        <v>89</v>
      </c>
      <c r="C659" s="21" t="s">
        <v>90</v>
      </c>
      <c r="D659" s="21" t="s">
        <v>123</v>
      </c>
      <c r="E659" s="22">
        <v>2015</v>
      </c>
      <c r="F659" s="22">
        <v>461</v>
      </c>
    </row>
    <row r="660" spans="1:6" ht="20.25" customHeight="1" x14ac:dyDescent="0.25">
      <c r="A660" t="str">
        <f t="shared" si="11"/>
        <v>IPCyclist fatalities2014</v>
      </c>
      <c r="B660" s="21" t="s">
        <v>89</v>
      </c>
      <c r="C660" s="21" t="s">
        <v>90</v>
      </c>
      <c r="D660" s="21" t="s">
        <v>130</v>
      </c>
      <c r="E660" s="22">
        <v>2014</v>
      </c>
      <c r="F660" s="22">
        <v>1</v>
      </c>
    </row>
    <row r="661" spans="1:6" ht="20.25" customHeight="1" x14ac:dyDescent="0.25">
      <c r="A661" t="str">
        <f t="shared" si="11"/>
        <v>IPCyclist fatalities2015</v>
      </c>
      <c r="B661" s="21" t="s">
        <v>89</v>
      </c>
      <c r="C661" s="21" t="s">
        <v>90</v>
      </c>
      <c r="D661" s="21" t="s">
        <v>130</v>
      </c>
      <c r="E661" s="22">
        <v>2015</v>
      </c>
      <c r="F661" s="22">
        <v>0</v>
      </c>
    </row>
    <row r="662" spans="1:6" ht="20.25" customHeight="1" x14ac:dyDescent="0.25">
      <c r="A662" t="str">
        <f t="shared" si="11"/>
        <v>IPFatalities at active LC2014</v>
      </c>
      <c r="B662" s="21" t="s">
        <v>89</v>
      </c>
      <c r="C662" s="21" t="s">
        <v>90</v>
      </c>
      <c r="D662" s="21" t="s">
        <v>113</v>
      </c>
      <c r="E662" s="22">
        <v>2014</v>
      </c>
      <c r="F662" s="22">
        <v>1</v>
      </c>
    </row>
    <row r="663" spans="1:6" ht="20.25" customHeight="1" x14ac:dyDescent="0.25">
      <c r="A663" t="str">
        <f t="shared" si="11"/>
        <v>IPFatalities at active LC2015</v>
      </c>
      <c r="B663" s="21" t="s">
        <v>89</v>
      </c>
      <c r="C663" s="21" t="s">
        <v>90</v>
      </c>
      <c r="D663" s="21" t="s">
        <v>113</v>
      </c>
      <c r="E663" s="22">
        <v>2015</v>
      </c>
      <c r="F663" s="22">
        <v>6</v>
      </c>
    </row>
    <row r="664" spans="1:6" ht="20.25" customHeight="1" x14ac:dyDescent="0.25">
      <c r="A664" t="str">
        <f t="shared" si="11"/>
        <v>IPFatalities at passive LC2014</v>
      </c>
      <c r="B664" s="21" t="s">
        <v>89</v>
      </c>
      <c r="C664" s="21" t="s">
        <v>90</v>
      </c>
      <c r="D664" s="21" t="s">
        <v>111</v>
      </c>
      <c r="E664" s="22">
        <v>2014</v>
      </c>
      <c r="F664" s="22">
        <v>3</v>
      </c>
    </row>
    <row r="665" spans="1:6" ht="20.25" customHeight="1" x14ac:dyDescent="0.25">
      <c r="A665" t="str">
        <f t="shared" si="11"/>
        <v>IPFatalities at passive LC2015</v>
      </c>
      <c r="B665" s="21" t="s">
        <v>89</v>
      </c>
      <c r="C665" s="21" t="s">
        <v>90</v>
      </c>
      <c r="D665" s="21" t="s">
        <v>111</v>
      </c>
      <c r="E665" s="22">
        <v>2015</v>
      </c>
      <c r="F665" s="22">
        <v>0</v>
      </c>
    </row>
    <row r="666" spans="1:6" ht="20.25" customHeight="1" x14ac:dyDescent="0.25">
      <c r="A666" t="str">
        <f t="shared" si="11"/>
        <v>IPLength of lines2014</v>
      </c>
      <c r="B666" s="21" t="s">
        <v>89</v>
      </c>
      <c r="C666" s="21" t="s">
        <v>90</v>
      </c>
      <c r="D666" s="21" t="s">
        <v>120</v>
      </c>
      <c r="E666" s="22">
        <v>2014</v>
      </c>
      <c r="F666" s="22">
        <v>2544</v>
      </c>
    </row>
    <row r="667" spans="1:6" ht="20.25" customHeight="1" x14ac:dyDescent="0.25">
      <c r="A667" t="str">
        <f t="shared" si="11"/>
        <v>IPLength of lines2015</v>
      </c>
      <c r="B667" s="21" t="s">
        <v>89</v>
      </c>
      <c r="C667" s="21" t="s">
        <v>90</v>
      </c>
      <c r="D667" s="21" t="s">
        <v>120</v>
      </c>
      <c r="E667" s="22">
        <v>2015</v>
      </c>
      <c r="F667" s="22">
        <v>2546</v>
      </c>
    </row>
    <row r="668" spans="1:6" ht="20.25" customHeight="1" x14ac:dyDescent="0.25">
      <c r="A668" t="str">
        <f t="shared" si="11"/>
        <v>IPPassive LC2014</v>
      </c>
      <c r="B668" s="21" t="s">
        <v>89</v>
      </c>
      <c r="C668" s="21" t="s">
        <v>90</v>
      </c>
      <c r="D668" s="21" t="s">
        <v>124</v>
      </c>
      <c r="E668" s="22">
        <v>2014</v>
      </c>
      <c r="F668" s="22">
        <v>398</v>
      </c>
    </row>
    <row r="669" spans="1:6" ht="20.25" customHeight="1" x14ac:dyDescent="0.25">
      <c r="A669" t="str">
        <f t="shared" si="11"/>
        <v>IPPassive LC2015</v>
      </c>
      <c r="B669" s="21" t="s">
        <v>89</v>
      </c>
      <c r="C669" s="21" t="s">
        <v>90</v>
      </c>
      <c r="D669" s="21" t="s">
        <v>124</v>
      </c>
      <c r="E669" s="22">
        <v>2015</v>
      </c>
      <c r="F669" s="22">
        <v>394</v>
      </c>
    </row>
    <row r="670" spans="1:6" ht="20.25" customHeight="1" x14ac:dyDescent="0.25">
      <c r="A670" t="str">
        <f t="shared" si="11"/>
        <v>IPPedestrian fatalities2014</v>
      </c>
      <c r="B670" s="21" t="s">
        <v>89</v>
      </c>
      <c r="C670" s="21" t="s">
        <v>90</v>
      </c>
      <c r="D670" s="21" t="s">
        <v>131</v>
      </c>
      <c r="E670" s="22">
        <v>2014</v>
      </c>
      <c r="F670" s="22">
        <v>3</v>
      </c>
    </row>
    <row r="671" spans="1:6" ht="20.25" customHeight="1" x14ac:dyDescent="0.25">
      <c r="A671" t="str">
        <f t="shared" si="11"/>
        <v>IPPedestrian fatalities2015</v>
      </c>
      <c r="B671" s="21" t="s">
        <v>89</v>
      </c>
      <c r="C671" s="21" t="s">
        <v>90</v>
      </c>
      <c r="D671" s="21" t="s">
        <v>131</v>
      </c>
      <c r="E671" s="22">
        <v>2015</v>
      </c>
      <c r="F671" s="22">
        <v>3</v>
      </c>
    </row>
    <row r="672" spans="1:6" ht="20.25" customHeight="1" x14ac:dyDescent="0.25">
      <c r="A672" t="str">
        <f t="shared" si="11"/>
        <v>IPPRM fatalities2015</v>
      </c>
      <c r="B672" s="21" t="s">
        <v>89</v>
      </c>
      <c r="C672" s="21" t="s">
        <v>90</v>
      </c>
      <c r="D672" s="21" t="s">
        <v>132</v>
      </c>
      <c r="E672" s="22">
        <v>2015</v>
      </c>
      <c r="F672" s="22">
        <v>0</v>
      </c>
    </row>
    <row r="673" spans="1:6" ht="20.25" customHeight="1" x14ac:dyDescent="0.25">
      <c r="A673" t="str">
        <f t="shared" si="11"/>
        <v>IPTotal number of accidents2014</v>
      </c>
      <c r="B673" s="21" t="s">
        <v>89</v>
      </c>
      <c r="C673" s="21" t="s">
        <v>90</v>
      </c>
      <c r="D673" s="21" t="s">
        <v>91</v>
      </c>
      <c r="E673" s="22">
        <v>2014</v>
      </c>
      <c r="F673" s="22">
        <v>26</v>
      </c>
    </row>
    <row r="674" spans="1:6" ht="20.25" customHeight="1" x14ac:dyDescent="0.25">
      <c r="A674" t="str">
        <f t="shared" si="11"/>
        <v>IPTotal number of accidents2015</v>
      </c>
      <c r="B674" s="21" t="s">
        <v>89</v>
      </c>
      <c r="C674" s="21" t="s">
        <v>90</v>
      </c>
      <c r="D674" s="21" t="s">
        <v>91</v>
      </c>
      <c r="E674" s="22">
        <v>2015</v>
      </c>
      <c r="F674" s="22">
        <v>17</v>
      </c>
    </row>
    <row r="675" spans="1:6" ht="20.25" customHeight="1" x14ac:dyDescent="0.25">
      <c r="A675" t="str">
        <f t="shared" si="11"/>
        <v>IPTotal number of fatalities2014</v>
      </c>
      <c r="B675" s="21" t="s">
        <v>89</v>
      </c>
      <c r="C675" s="21" t="s">
        <v>90</v>
      </c>
      <c r="D675" s="21" t="s">
        <v>109</v>
      </c>
      <c r="E675" s="22">
        <v>2014</v>
      </c>
      <c r="F675" s="22">
        <v>4</v>
      </c>
    </row>
    <row r="676" spans="1:6" ht="20.25" customHeight="1" x14ac:dyDescent="0.25">
      <c r="A676" t="str">
        <f t="shared" ref="A676:A739" si="12">C676&amp;D676&amp;E676</f>
        <v>IPTotal number of fatalities2015</v>
      </c>
      <c r="B676" s="21" t="s">
        <v>89</v>
      </c>
      <c r="C676" s="21" t="s">
        <v>90</v>
      </c>
      <c r="D676" s="21" t="s">
        <v>109</v>
      </c>
      <c r="E676" s="22">
        <v>2015</v>
      </c>
      <c r="F676" s="22">
        <v>6</v>
      </c>
    </row>
    <row r="677" spans="1:6" ht="20.25" customHeight="1" x14ac:dyDescent="0.25">
      <c r="A677" t="str">
        <f t="shared" si="12"/>
        <v>IPTotal number of LC2014</v>
      </c>
      <c r="B677" s="21" t="s">
        <v>89</v>
      </c>
      <c r="C677" s="21" t="s">
        <v>90</v>
      </c>
      <c r="D677" s="21" t="s">
        <v>66</v>
      </c>
      <c r="E677" s="22">
        <v>2014</v>
      </c>
      <c r="F677" s="22">
        <v>856</v>
      </c>
    </row>
    <row r="678" spans="1:6" ht="20.25" customHeight="1" x14ac:dyDescent="0.25">
      <c r="A678" t="str">
        <f t="shared" si="12"/>
        <v>IPTotal number of LC2015</v>
      </c>
      <c r="B678" s="21" t="s">
        <v>89</v>
      </c>
      <c r="C678" s="21" t="s">
        <v>90</v>
      </c>
      <c r="D678" s="21" t="s">
        <v>66</v>
      </c>
      <c r="E678" s="22">
        <v>2015</v>
      </c>
      <c r="F678" s="22">
        <v>855</v>
      </c>
    </row>
    <row r="679" spans="1:6" ht="20.25" customHeight="1" x14ac:dyDescent="0.25">
      <c r="A679" t="str">
        <f t="shared" si="12"/>
        <v>IPTrain-km2014</v>
      </c>
      <c r="B679" s="21" t="s">
        <v>89</v>
      </c>
      <c r="C679" s="21" t="s">
        <v>90</v>
      </c>
      <c r="D679" s="21" t="s">
        <v>125</v>
      </c>
      <c r="E679" s="22">
        <v>2014</v>
      </c>
      <c r="F679" s="22">
        <v>27</v>
      </c>
    </row>
    <row r="680" spans="1:6" ht="20.25" customHeight="1" x14ac:dyDescent="0.25">
      <c r="A680" t="str">
        <f t="shared" si="12"/>
        <v>IPTrain-km2015</v>
      </c>
      <c r="B680" s="21" t="s">
        <v>89</v>
      </c>
      <c r="C680" s="21" t="s">
        <v>90</v>
      </c>
      <c r="D680" s="21" t="s">
        <v>125</v>
      </c>
      <c r="E680" s="22">
        <v>2015</v>
      </c>
      <c r="F680" s="22">
        <v>37.288359999999997</v>
      </c>
    </row>
    <row r="681" spans="1:6" ht="20.25" customHeight="1" x14ac:dyDescent="0.25">
      <c r="A681" t="str">
        <f t="shared" si="12"/>
        <v>CFR-SAAccidents at active LC2014</v>
      </c>
      <c r="B681" s="21" t="s">
        <v>150</v>
      </c>
      <c r="C681" s="21" t="s">
        <v>151</v>
      </c>
      <c r="D681" s="21" t="s">
        <v>110</v>
      </c>
      <c r="E681" s="22">
        <v>2014</v>
      </c>
      <c r="F681" s="22">
        <v>33</v>
      </c>
    </row>
    <row r="682" spans="1:6" ht="20.25" customHeight="1" x14ac:dyDescent="0.25">
      <c r="A682" t="str">
        <f t="shared" si="12"/>
        <v>CFR-SAAccidents at active LC2015</v>
      </c>
      <c r="B682" s="21" t="s">
        <v>150</v>
      </c>
      <c r="C682" s="21" t="s">
        <v>151</v>
      </c>
      <c r="D682" s="21" t="s">
        <v>110</v>
      </c>
      <c r="E682" s="22">
        <v>2015</v>
      </c>
      <c r="F682" s="22">
        <v>39</v>
      </c>
    </row>
    <row r="683" spans="1:6" ht="20.25" customHeight="1" x14ac:dyDescent="0.25">
      <c r="A683" t="str">
        <f t="shared" si="12"/>
        <v>CFR-SAAccidents at passive LC2014</v>
      </c>
      <c r="B683" s="21" t="s">
        <v>150</v>
      </c>
      <c r="C683" s="21" t="s">
        <v>151</v>
      </c>
      <c r="D683" s="21" t="s">
        <v>108</v>
      </c>
      <c r="E683" s="22">
        <v>2014</v>
      </c>
      <c r="F683" s="22">
        <v>76</v>
      </c>
    </row>
    <row r="684" spans="1:6" ht="20.25" customHeight="1" x14ac:dyDescent="0.25">
      <c r="A684" t="str">
        <f t="shared" si="12"/>
        <v>CFR-SAAccidents at passive LC2015</v>
      </c>
      <c r="B684" s="21" t="s">
        <v>150</v>
      </c>
      <c r="C684" s="21" t="s">
        <v>151</v>
      </c>
      <c r="D684" s="21" t="s">
        <v>108</v>
      </c>
      <c r="E684" s="22">
        <v>2015</v>
      </c>
      <c r="F684" s="22">
        <v>55</v>
      </c>
    </row>
    <row r="685" spans="1:6" ht="20.25" customHeight="1" x14ac:dyDescent="0.25">
      <c r="A685" t="str">
        <f t="shared" si="12"/>
        <v>CFR-SAAccidents involving cyclists2015</v>
      </c>
      <c r="B685" s="21" t="s">
        <v>150</v>
      </c>
      <c r="C685" s="21" t="s">
        <v>151</v>
      </c>
      <c r="D685" s="21" t="s">
        <v>126</v>
      </c>
      <c r="E685" s="22">
        <v>2015</v>
      </c>
      <c r="F685" s="22">
        <v>2</v>
      </c>
    </row>
    <row r="686" spans="1:6" ht="20.25" customHeight="1" x14ac:dyDescent="0.25">
      <c r="A686" t="str">
        <f t="shared" si="12"/>
        <v>CFR-SAAccidents involving pedestrians2015</v>
      </c>
      <c r="B686" s="21" t="s">
        <v>150</v>
      </c>
      <c r="C686" s="21" t="s">
        <v>151</v>
      </c>
      <c r="D686" s="21" t="s">
        <v>127</v>
      </c>
      <c r="E686" s="22">
        <v>2015</v>
      </c>
      <c r="F686" s="22">
        <v>110</v>
      </c>
    </row>
    <row r="687" spans="1:6" ht="20.25" customHeight="1" x14ac:dyDescent="0.25">
      <c r="A687" t="str">
        <f t="shared" si="12"/>
        <v>CFR-SAActive LC2014</v>
      </c>
      <c r="B687" s="21" t="s">
        <v>150</v>
      </c>
      <c r="C687" s="21" t="s">
        <v>151</v>
      </c>
      <c r="D687" s="21" t="s">
        <v>123</v>
      </c>
      <c r="E687" s="22">
        <v>2014</v>
      </c>
      <c r="F687" s="22">
        <v>1642</v>
      </c>
    </row>
    <row r="688" spans="1:6" ht="20.25" customHeight="1" x14ac:dyDescent="0.25">
      <c r="A688" t="str">
        <f t="shared" si="12"/>
        <v>CFR-SAActive LC2015</v>
      </c>
      <c r="B688" s="21" t="s">
        <v>150</v>
      </c>
      <c r="C688" s="21" t="s">
        <v>151</v>
      </c>
      <c r="D688" s="21" t="s">
        <v>123</v>
      </c>
      <c r="E688" s="22">
        <v>2015</v>
      </c>
      <c r="F688" s="22">
        <v>1606</v>
      </c>
    </row>
    <row r="689" spans="1:6" ht="20.25" customHeight="1" x14ac:dyDescent="0.25">
      <c r="A689" t="str">
        <f t="shared" si="12"/>
        <v>CFR-SACyclist fatalities2015</v>
      </c>
      <c r="B689" s="21" t="s">
        <v>150</v>
      </c>
      <c r="C689" s="21" t="s">
        <v>151</v>
      </c>
      <c r="D689" s="21" t="s">
        <v>130</v>
      </c>
      <c r="E689" s="22">
        <v>2015</v>
      </c>
      <c r="F689" s="22">
        <v>0</v>
      </c>
    </row>
    <row r="690" spans="1:6" ht="20.25" customHeight="1" x14ac:dyDescent="0.25">
      <c r="A690" t="str">
        <f t="shared" si="12"/>
        <v>CFR-SAFatalities at active LC2014</v>
      </c>
      <c r="B690" s="21" t="s">
        <v>150</v>
      </c>
      <c r="C690" s="21" t="s">
        <v>151</v>
      </c>
      <c r="D690" s="21" t="s">
        <v>113</v>
      </c>
      <c r="E690" s="22">
        <v>2014</v>
      </c>
      <c r="F690" s="22">
        <v>15</v>
      </c>
    </row>
    <row r="691" spans="1:6" ht="20.25" customHeight="1" x14ac:dyDescent="0.25">
      <c r="A691" t="str">
        <f t="shared" si="12"/>
        <v>CFR-SAFatalities at active LC2015</v>
      </c>
      <c r="B691" s="21" t="s">
        <v>150</v>
      </c>
      <c r="C691" s="21" t="s">
        <v>151</v>
      </c>
      <c r="D691" s="21" t="s">
        <v>113</v>
      </c>
      <c r="E691" s="22">
        <v>2015</v>
      </c>
      <c r="F691" s="22">
        <v>4</v>
      </c>
    </row>
    <row r="692" spans="1:6" ht="20.25" customHeight="1" x14ac:dyDescent="0.25">
      <c r="A692" t="str">
        <f t="shared" si="12"/>
        <v>CFR-SAFatalities at passive LC2014</v>
      </c>
      <c r="B692" s="21" t="s">
        <v>150</v>
      </c>
      <c r="C692" s="21" t="s">
        <v>151</v>
      </c>
      <c r="D692" s="21" t="s">
        <v>111</v>
      </c>
      <c r="E692" s="22">
        <v>2014</v>
      </c>
      <c r="F692" s="22">
        <v>8</v>
      </c>
    </row>
    <row r="693" spans="1:6" ht="20.25" customHeight="1" x14ac:dyDescent="0.25">
      <c r="A693" t="str">
        <f t="shared" si="12"/>
        <v>CFR-SAFatalities at passive LC2015</v>
      </c>
      <c r="B693" s="21" t="s">
        <v>150</v>
      </c>
      <c r="C693" s="21" t="s">
        <v>151</v>
      </c>
      <c r="D693" s="21" t="s">
        <v>111</v>
      </c>
      <c r="E693" s="22">
        <v>2015</v>
      </c>
      <c r="F693" s="22">
        <v>9</v>
      </c>
    </row>
    <row r="694" spans="1:6" ht="20.25" customHeight="1" x14ac:dyDescent="0.25">
      <c r="A694" t="str">
        <f t="shared" si="12"/>
        <v>CFR-SALength of lines2015</v>
      </c>
      <c r="B694" s="21" t="s">
        <v>150</v>
      </c>
      <c r="C694" s="21" t="s">
        <v>151</v>
      </c>
      <c r="D694" s="21" t="s">
        <v>120</v>
      </c>
      <c r="E694" s="22">
        <v>2015</v>
      </c>
      <c r="F694" s="22">
        <v>10770</v>
      </c>
    </row>
    <row r="695" spans="1:6" ht="20.25" customHeight="1" x14ac:dyDescent="0.25">
      <c r="A695" t="str">
        <f t="shared" si="12"/>
        <v>CFR-SAPassive LC2014</v>
      </c>
      <c r="B695" s="21" t="s">
        <v>150</v>
      </c>
      <c r="C695" s="21" t="s">
        <v>151</v>
      </c>
      <c r="D695" s="21" t="s">
        <v>124</v>
      </c>
      <c r="E695" s="22">
        <v>2014</v>
      </c>
      <c r="F695" s="22">
        <v>3475</v>
      </c>
    </row>
    <row r="696" spans="1:6" ht="20.25" customHeight="1" x14ac:dyDescent="0.25">
      <c r="A696" t="str">
        <f t="shared" si="12"/>
        <v>CFR-SAPassive LC2015</v>
      </c>
      <c r="B696" s="21" t="s">
        <v>150</v>
      </c>
      <c r="C696" s="21" t="s">
        <v>151</v>
      </c>
      <c r="D696" s="21" t="s">
        <v>124</v>
      </c>
      <c r="E696" s="22">
        <v>2015</v>
      </c>
      <c r="F696" s="22">
        <v>3515</v>
      </c>
    </row>
    <row r="697" spans="1:6" ht="20.25" customHeight="1" x14ac:dyDescent="0.25">
      <c r="A697" t="str">
        <f t="shared" si="12"/>
        <v>CFR-SAPedestrian fatalities2015</v>
      </c>
      <c r="B697" s="21" t="s">
        <v>150</v>
      </c>
      <c r="C697" s="21" t="s">
        <v>151</v>
      </c>
      <c r="D697" s="21" t="s">
        <v>131</v>
      </c>
      <c r="E697" s="22">
        <v>2015</v>
      </c>
      <c r="F697" s="22">
        <v>46</v>
      </c>
    </row>
    <row r="698" spans="1:6" ht="20.25" customHeight="1" x14ac:dyDescent="0.25">
      <c r="A698" t="str">
        <f t="shared" si="12"/>
        <v>CFR-SATotal number of accidents2014</v>
      </c>
      <c r="B698" s="21" t="s">
        <v>150</v>
      </c>
      <c r="C698" s="21" t="s">
        <v>151</v>
      </c>
      <c r="D698" s="21" t="s">
        <v>91</v>
      </c>
      <c r="E698" s="22">
        <v>2014</v>
      </c>
      <c r="F698" s="22">
        <v>109</v>
      </c>
    </row>
    <row r="699" spans="1:6" ht="20.25" customHeight="1" x14ac:dyDescent="0.25">
      <c r="A699" t="str">
        <f t="shared" si="12"/>
        <v>CFR-SATotal number of accidents2015</v>
      </c>
      <c r="B699" s="21" t="s">
        <v>150</v>
      </c>
      <c r="C699" s="21" t="s">
        <v>151</v>
      </c>
      <c r="D699" s="21" t="s">
        <v>91</v>
      </c>
      <c r="E699" s="22">
        <v>2015</v>
      </c>
      <c r="F699" s="22">
        <v>94</v>
      </c>
    </row>
    <row r="700" spans="1:6" ht="20.25" customHeight="1" x14ac:dyDescent="0.25">
      <c r="A700" t="str">
        <f t="shared" si="12"/>
        <v>CFR-SATotal number of fatalities2014</v>
      </c>
      <c r="B700" s="21" t="s">
        <v>150</v>
      </c>
      <c r="C700" s="21" t="s">
        <v>151</v>
      </c>
      <c r="D700" s="21" t="s">
        <v>109</v>
      </c>
      <c r="E700" s="22">
        <v>2014</v>
      </c>
      <c r="F700" s="22">
        <v>23</v>
      </c>
    </row>
    <row r="701" spans="1:6" ht="20.25" customHeight="1" x14ac:dyDescent="0.25">
      <c r="A701" t="str">
        <f t="shared" si="12"/>
        <v>CFR-SATotal number of fatalities2015</v>
      </c>
      <c r="B701" s="21" t="s">
        <v>150</v>
      </c>
      <c r="C701" s="21" t="s">
        <v>151</v>
      </c>
      <c r="D701" s="21" t="s">
        <v>109</v>
      </c>
      <c r="E701" s="22">
        <v>2015</v>
      </c>
      <c r="F701" s="22">
        <v>13</v>
      </c>
    </row>
    <row r="702" spans="1:6" ht="20.25" customHeight="1" x14ac:dyDescent="0.25">
      <c r="A702" t="str">
        <f t="shared" si="12"/>
        <v>CFR-SATotal number of LC2014</v>
      </c>
      <c r="B702" s="21" t="s">
        <v>150</v>
      </c>
      <c r="C702" s="21" t="s">
        <v>151</v>
      </c>
      <c r="D702" s="21" t="s">
        <v>66</v>
      </c>
      <c r="E702" s="22">
        <v>2014</v>
      </c>
      <c r="F702" s="22">
        <v>5117</v>
      </c>
    </row>
    <row r="703" spans="1:6" ht="20.25" customHeight="1" x14ac:dyDescent="0.25">
      <c r="A703" t="str">
        <f t="shared" si="12"/>
        <v>CFR-SATotal number of LC2015</v>
      </c>
      <c r="B703" s="21" t="s">
        <v>150</v>
      </c>
      <c r="C703" s="21" t="s">
        <v>151</v>
      </c>
      <c r="D703" s="21" t="s">
        <v>66</v>
      </c>
      <c r="E703" s="22">
        <v>2015</v>
      </c>
      <c r="F703" s="22">
        <v>5121</v>
      </c>
    </row>
    <row r="704" spans="1:6" ht="20.25" customHeight="1" x14ac:dyDescent="0.25">
      <c r="A704" t="str">
        <f t="shared" si="12"/>
        <v>CFR-SATrain-km2015</v>
      </c>
      <c r="B704" s="21" t="s">
        <v>150</v>
      </c>
      <c r="C704" s="21" t="s">
        <v>151</v>
      </c>
      <c r="D704" s="21" t="s">
        <v>125</v>
      </c>
      <c r="E704" s="22">
        <v>2015</v>
      </c>
      <c r="F704" s="22">
        <v>86.858000000000004</v>
      </c>
    </row>
    <row r="705" spans="1:6" ht="20.25" customHeight="1" x14ac:dyDescent="0.25">
      <c r="A705" t="str">
        <f t="shared" si="12"/>
        <v>ZSAccidents at active LC2014</v>
      </c>
      <c r="B705" s="21" t="s">
        <v>58</v>
      </c>
      <c r="C705" s="21" t="s">
        <v>59</v>
      </c>
      <c r="D705" s="21" t="s">
        <v>110</v>
      </c>
      <c r="E705" s="22">
        <v>2014</v>
      </c>
      <c r="F705" s="22">
        <v>42</v>
      </c>
    </row>
    <row r="706" spans="1:6" ht="20.25" customHeight="1" x14ac:dyDescent="0.25">
      <c r="A706" t="str">
        <f t="shared" si="12"/>
        <v>ZSAccidents at passive LC2014</v>
      </c>
      <c r="B706" s="21" t="s">
        <v>58</v>
      </c>
      <c r="C706" s="21" t="s">
        <v>59</v>
      </c>
      <c r="D706" s="21" t="s">
        <v>108</v>
      </c>
      <c r="E706" s="22">
        <v>2014</v>
      </c>
      <c r="F706" s="22">
        <v>11</v>
      </c>
    </row>
    <row r="707" spans="1:6" ht="20.25" customHeight="1" x14ac:dyDescent="0.25">
      <c r="A707" t="str">
        <f t="shared" si="12"/>
        <v>ZSActive LC2014</v>
      </c>
      <c r="B707" s="21" t="s">
        <v>58</v>
      </c>
      <c r="C707" s="21" t="s">
        <v>59</v>
      </c>
      <c r="D707" s="21" t="s">
        <v>123</v>
      </c>
      <c r="E707" s="22">
        <v>2014</v>
      </c>
      <c r="F707" s="22">
        <v>1491</v>
      </c>
    </row>
    <row r="708" spans="1:6" ht="20.25" customHeight="1" x14ac:dyDescent="0.25">
      <c r="A708" t="str">
        <f t="shared" si="12"/>
        <v>ZSLength of lines2014</v>
      </c>
      <c r="B708" s="21" t="s">
        <v>58</v>
      </c>
      <c r="C708" s="21" t="s">
        <v>59</v>
      </c>
      <c r="D708" s="21" t="s">
        <v>120</v>
      </c>
      <c r="E708" s="22">
        <v>2014</v>
      </c>
      <c r="F708" s="22">
        <v>3809</v>
      </c>
    </row>
    <row r="709" spans="1:6" ht="20.25" customHeight="1" x14ac:dyDescent="0.25">
      <c r="A709" t="str">
        <f t="shared" si="12"/>
        <v>ZSPassive LC2014</v>
      </c>
      <c r="B709" s="21" t="s">
        <v>58</v>
      </c>
      <c r="C709" s="21" t="s">
        <v>59</v>
      </c>
      <c r="D709" s="21" t="s">
        <v>124</v>
      </c>
      <c r="E709" s="22">
        <v>2014</v>
      </c>
      <c r="F709" s="22">
        <v>525</v>
      </c>
    </row>
    <row r="710" spans="1:6" ht="20.25" customHeight="1" x14ac:dyDescent="0.25">
      <c r="A710" t="str">
        <f t="shared" si="12"/>
        <v>ZSTotal number of accidents2014</v>
      </c>
      <c r="B710" s="21" t="s">
        <v>58</v>
      </c>
      <c r="C710" s="21" t="s">
        <v>59</v>
      </c>
      <c r="D710" s="21" t="s">
        <v>91</v>
      </c>
      <c r="E710" s="22">
        <v>2014</v>
      </c>
      <c r="F710" s="22">
        <v>53</v>
      </c>
    </row>
    <row r="711" spans="1:6" ht="20.25" customHeight="1" x14ac:dyDescent="0.25">
      <c r="A711" t="str">
        <f t="shared" si="12"/>
        <v>ZSTotal number of fatalities2014</v>
      </c>
      <c r="B711" s="21" t="s">
        <v>58</v>
      </c>
      <c r="C711" s="21" t="s">
        <v>59</v>
      </c>
      <c r="D711" s="21" t="s">
        <v>109</v>
      </c>
      <c r="E711" s="22">
        <v>2014</v>
      </c>
      <c r="F711" s="22">
        <v>9</v>
      </c>
    </row>
    <row r="712" spans="1:6" ht="20.25" customHeight="1" x14ac:dyDescent="0.25">
      <c r="A712" t="str">
        <f t="shared" si="12"/>
        <v>ZSTotal number of LC2014</v>
      </c>
      <c r="B712" s="21" t="s">
        <v>58</v>
      </c>
      <c r="C712" s="21" t="s">
        <v>59</v>
      </c>
      <c r="D712" s="21" t="s">
        <v>66</v>
      </c>
      <c r="E712" s="22">
        <v>2014</v>
      </c>
      <c r="F712" s="22">
        <v>2016</v>
      </c>
    </row>
    <row r="713" spans="1:6" ht="20.25" customHeight="1" x14ac:dyDescent="0.25">
      <c r="A713" t="str">
        <f t="shared" si="12"/>
        <v>ZSTrain-km2014</v>
      </c>
      <c r="B713" s="21" t="s">
        <v>58</v>
      </c>
      <c r="C713" s="21" t="s">
        <v>59</v>
      </c>
      <c r="D713" s="21" t="s">
        <v>125</v>
      </c>
      <c r="E713" s="22">
        <v>2014</v>
      </c>
      <c r="F713" s="22">
        <v>21.56</v>
      </c>
    </row>
    <row r="714" spans="1:6" ht="20.25" customHeight="1" x14ac:dyDescent="0.25">
      <c r="A714" t="str">
        <f t="shared" si="12"/>
        <v>RZDAccidents at active LC2014</v>
      </c>
      <c r="B714" s="21" t="s">
        <v>50</v>
      </c>
      <c r="C714" s="21" t="s">
        <v>51</v>
      </c>
      <c r="D714" s="21" t="s">
        <v>110</v>
      </c>
      <c r="E714" s="22">
        <v>2014</v>
      </c>
      <c r="F714" s="22">
        <v>0</v>
      </c>
    </row>
    <row r="715" spans="1:6" ht="20.25" customHeight="1" x14ac:dyDescent="0.25">
      <c r="A715" t="str">
        <f t="shared" si="12"/>
        <v>RZDAccidents at active LC2015</v>
      </c>
      <c r="B715" s="21" t="s">
        <v>50</v>
      </c>
      <c r="C715" s="21" t="s">
        <v>51</v>
      </c>
      <c r="D715" s="21" t="s">
        <v>110</v>
      </c>
      <c r="E715" s="22">
        <v>2015</v>
      </c>
      <c r="F715" s="22">
        <v>240</v>
      </c>
    </row>
    <row r="716" spans="1:6" ht="20.25" customHeight="1" x14ac:dyDescent="0.25">
      <c r="A716" t="str">
        <f t="shared" si="12"/>
        <v>RZDAccidents at passive LC2014</v>
      </c>
      <c r="B716" s="21" t="s">
        <v>50</v>
      </c>
      <c r="C716" s="21" t="s">
        <v>51</v>
      </c>
      <c r="D716" s="21" t="s">
        <v>108</v>
      </c>
      <c r="E716" s="22">
        <v>2014</v>
      </c>
      <c r="F716" s="22">
        <v>263</v>
      </c>
    </row>
    <row r="717" spans="1:6" ht="20.25" customHeight="1" x14ac:dyDescent="0.25">
      <c r="A717" t="str">
        <f t="shared" si="12"/>
        <v>RZDAccidents at passive LC2015</v>
      </c>
      <c r="B717" s="21" t="s">
        <v>50</v>
      </c>
      <c r="C717" s="21" t="s">
        <v>51</v>
      </c>
      <c r="D717" s="21" t="s">
        <v>108</v>
      </c>
      <c r="E717" s="22">
        <v>2015</v>
      </c>
      <c r="F717" s="22">
        <v>0</v>
      </c>
    </row>
    <row r="718" spans="1:6" ht="20.25" customHeight="1" x14ac:dyDescent="0.25">
      <c r="A718" t="str">
        <f t="shared" si="12"/>
        <v>RZDAccidents involving pedestrians2014</v>
      </c>
      <c r="B718" s="21" t="s">
        <v>50</v>
      </c>
      <c r="C718" s="21" t="s">
        <v>51</v>
      </c>
      <c r="D718" s="21" t="s">
        <v>127</v>
      </c>
      <c r="E718" s="22">
        <v>2014</v>
      </c>
      <c r="F718" s="22">
        <v>3183</v>
      </c>
    </row>
    <row r="719" spans="1:6" ht="20.25" customHeight="1" x14ac:dyDescent="0.25">
      <c r="A719" t="str">
        <f t="shared" si="12"/>
        <v>RZDActive LC2014</v>
      </c>
      <c r="B719" s="21" t="s">
        <v>50</v>
      </c>
      <c r="C719" s="21" t="s">
        <v>51</v>
      </c>
      <c r="D719" s="21" t="s">
        <v>123</v>
      </c>
      <c r="E719" s="22">
        <v>2014</v>
      </c>
      <c r="F719" s="22">
        <v>0</v>
      </c>
    </row>
    <row r="720" spans="1:6" ht="20.25" customHeight="1" x14ac:dyDescent="0.25">
      <c r="A720" t="str">
        <f t="shared" si="12"/>
        <v>RZDActive LC2015</v>
      </c>
      <c r="B720" s="21" t="s">
        <v>50</v>
      </c>
      <c r="C720" s="21" t="s">
        <v>51</v>
      </c>
      <c r="D720" s="21" t="s">
        <v>123</v>
      </c>
      <c r="E720" s="22">
        <v>2015</v>
      </c>
      <c r="F720" s="22">
        <v>10882</v>
      </c>
    </row>
    <row r="721" spans="1:6" ht="20.25" customHeight="1" x14ac:dyDescent="0.25">
      <c r="A721" t="str">
        <f t="shared" si="12"/>
        <v>RZDFatalities at active LC2014</v>
      </c>
      <c r="B721" s="21" t="s">
        <v>50</v>
      </c>
      <c r="C721" s="21" t="s">
        <v>51</v>
      </c>
      <c r="D721" s="21" t="s">
        <v>113</v>
      </c>
      <c r="E721" s="22">
        <v>2014</v>
      </c>
      <c r="F721" s="22">
        <v>0</v>
      </c>
    </row>
    <row r="722" spans="1:6" ht="20.25" customHeight="1" x14ac:dyDescent="0.25">
      <c r="A722" t="str">
        <f t="shared" si="12"/>
        <v>RZDFatalities at active LC2015</v>
      </c>
      <c r="B722" s="21" t="s">
        <v>50</v>
      </c>
      <c r="C722" s="21" t="s">
        <v>51</v>
      </c>
      <c r="D722" s="21" t="s">
        <v>113</v>
      </c>
      <c r="E722" s="22">
        <v>2015</v>
      </c>
      <c r="F722" s="22">
        <v>49</v>
      </c>
    </row>
    <row r="723" spans="1:6" ht="20.25" customHeight="1" x14ac:dyDescent="0.25">
      <c r="A723" t="str">
        <f t="shared" si="12"/>
        <v>RZDFatalities at passive LC2014</v>
      </c>
      <c r="B723" s="21" t="s">
        <v>50</v>
      </c>
      <c r="C723" s="21" t="s">
        <v>51</v>
      </c>
      <c r="D723" s="21" t="s">
        <v>111</v>
      </c>
      <c r="E723" s="22">
        <v>2014</v>
      </c>
      <c r="F723" s="22">
        <v>57</v>
      </c>
    </row>
    <row r="724" spans="1:6" ht="20.25" customHeight="1" x14ac:dyDescent="0.25">
      <c r="A724" t="str">
        <f t="shared" si="12"/>
        <v>RZDFatalities at passive LC2015</v>
      </c>
      <c r="B724" s="21" t="s">
        <v>50</v>
      </c>
      <c r="C724" s="21" t="s">
        <v>51</v>
      </c>
      <c r="D724" s="21" t="s">
        <v>111</v>
      </c>
      <c r="E724" s="22">
        <v>2015</v>
      </c>
      <c r="F724" s="22">
        <v>0</v>
      </c>
    </row>
    <row r="725" spans="1:6" ht="20.25" customHeight="1" x14ac:dyDescent="0.25">
      <c r="A725" t="str">
        <f t="shared" si="12"/>
        <v>RZDLength of lines2014</v>
      </c>
      <c r="B725" s="21" t="s">
        <v>50</v>
      </c>
      <c r="C725" s="21" t="s">
        <v>51</v>
      </c>
      <c r="D725" s="21" t="s">
        <v>120</v>
      </c>
      <c r="E725" s="22">
        <v>2014</v>
      </c>
      <c r="F725" s="22">
        <v>124705</v>
      </c>
    </row>
    <row r="726" spans="1:6" ht="20.25" customHeight="1" x14ac:dyDescent="0.25">
      <c r="A726" t="str">
        <f t="shared" si="12"/>
        <v>RZDLength of lines2015</v>
      </c>
      <c r="B726" s="21" t="s">
        <v>50</v>
      </c>
      <c r="C726" s="21" t="s">
        <v>51</v>
      </c>
      <c r="D726" s="21" t="s">
        <v>120</v>
      </c>
      <c r="E726" s="22">
        <v>2015</v>
      </c>
      <c r="F726" s="22">
        <v>184017</v>
      </c>
    </row>
    <row r="727" spans="1:6" ht="20.25" customHeight="1" x14ac:dyDescent="0.25">
      <c r="A727" t="str">
        <f t="shared" si="12"/>
        <v>RZDPassive LC2014</v>
      </c>
      <c r="B727" s="21" t="s">
        <v>50</v>
      </c>
      <c r="C727" s="21" t="s">
        <v>51</v>
      </c>
      <c r="D727" s="21" t="s">
        <v>124</v>
      </c>
      <c r="E727" s="22">
        <v>2014</v>
      </c>
      <c r="F727" s="22">
        <v>10945</v>
      </c>
    </row>
    <row r="728" spans="1:6" ht="20.25" customHeight="1" x14ac:dyDescent="0.25">
      <c r="A728" t="str">
        <f t="shared" si="12"/>
        <v>RZDPassive LC2015</v>
      </c>
      <c r="B728" s="21" t="s">
        <v>50</v>
      </c>
      <c r="C728" s="21" t="s">
        <v>51</v>
      </c>
      <c r="D728" s="21" t="s">
        <v>124</v>
      </c>
      <c r="E728" s="22">
        <v>2015</v>
      </c>
      <c r="F728" s="22">
        <v>0</v>
      </c>
    </row>
    <row r="729" spans="1:6" ht="20.25" customHeight="1" x14ac:dyDescent="0.25">
      <c r="A729" t="str">
        <f t="shared" si="12"/>
        <v>RZDPedestrian fatalities2014</v>
      </c>
      <c r="B729" s="21" t="s">
        <v>50</v>
      </c>
      <c r="C729" s="21" t="s">
        <v>51</v>
      </c>
      <c r="D729" s="21" t="s">
        <v>131</v>
      </c>
      <c r="E729" s="22">
        <v>2014</v>
      </c>
      <c r="F729" s="22">
        <v>2152</v>
      </c>
    </row>
    <row r="730" spans="1:6" ht="20.25" customHeight="1" x14ac:dyDescent="0.25">
      <c r="A730" t="str">
        <f t="shared" si="12"/>
        <v>RZDTotal number of accidents2014</v>
      </c>
      <c r="B730" s="21" t="s">
        <v>50</v>
      </c>
      <c r="C730" s="21" t="s">
        <v>51</v>
      </c>
      <c r="D730" s="21" t="s">
        <v>91</v>
      </c>
      <c r="E730" s="22">
        <v>2014</v>
      </c>
      <c r="F730" s="22">
        <v>263</v>
      </c>
    </row>
    <row r="731" spans="1:6" ht="20.25" customHeight="1" x14ac:dyDescent="0.25">
      <c r="A731" t="str">
        <f t="shared" si="12"/>
        <v>RZDTotal number of accidents2015</v>
      </c>
      <c r="B731" s="21" t="s">
        <v>50</v>
      </c>
      <c r="C731" s="21" t="s">
        <v>51</v>
      </c>
      <c r="D731" s="21" t="s">
        <v>91</v>
      </c>
      <c r="E731" s="22">
        <v>2015</v>
      </c>
      <c r="F731" s="22">
        <v>240</v>
      </c>
    </row>
    <row r="732" spans="1:6" ht="20.25" customHeight="1" x14ac:dyDescent="0.25">
      <c r="A732" t="str">
        <f t="shared" si="12"/>
        <v>RZDTotal number of fatalities2014</v>
      </c>
      <c r="B732" s="21" t="s">
        <v>50</v>
      </c>
      <c r="C732" s="21" t="s">
        <v>51</v>
      </c>
      <c r="D732" s="21" t="s">
        <v>109</v>
      </c>
      <c r="E732" s="22">
        <v>2014</v>
      </c>
      <c r="F732" s="22">
        <v>57</v>
      </c>
    </row>
    <row r="733" spans="1:6" ht="20.25" customHeight="1" x14ac:dyDescent="0.25">
      <c r="A733" t="str">
        <f t="shared" si="12"/>
        <v>RZDTotal number of fatalities2015</v>
      </c>
      <c r="B733" s="21" t="s">
        <v>50</v>
      </c>
      <c r="C733" s="21" t="s">
        <v>51</v>
      </c>
      <c r="D733" s="21" t="s">
        <v>109</v>
      </c>
      <c r="E733" s="22">
        <v>2015</v>
      </c>
      <c r="F733" s="22">
        <v>49</v>
      </c>
    </row>
    <row r="734" spans="1:6" ht="20.25" customHeight="1" x14ac:dyDescent="0.25">
      <c r="A734" t="str">
        <f t="shared" si="12"/>
        <v>RZDTotal number of LC2014</v>
      </c>
      <c r="B734" s="21" t="s">
        <v>50</v>
      </c>
      <c r="C734" s="21" t="s">
        <v>51</v>
      </c>
      <c r="D734" s="21" t="s">
        <v>66</v>
      </c>
      <c r="E734" s="22">
        <v>2014</v>
      </c>
      <c r="F734" s="22">
        <v>10945</v>
      </c>
    </row>
    <row r="735" spans="1:6" ht="20.25" customHeight="1" x14ac:dyDescent="0.25">
      <c r="A735" t="str">
        <f t="shared" si="12"/>
        <v>RZDTotal number of LC2015</v>
      </c>
      <c r="B735" s="21" t="s">
        <v>50</v>
      </c>
      <c r="C735" s="21" t="s">
        <v>51</v>
      </c>
      <c r="D735" s="21" t="s">
        <v>66</v>
      </c>
      <c r="E735" s="22">
        <v>2015</v>
      </c>
      <c r="F735" s="22">
        <v>10882</v>
      </c>
    </row>
    <row r="736" spans="1:6" ht="20.25" customHeight="1" x14ac:dyDescent="0.25">
      <c r="A736" t="str">
        <f t="shared" si="12"/>
        <v>RZDTrain-km2014</v>
      </c>
      <c r="B736" s="21" t="s">
        <v>50</v>
      </c>
      <c r="C736" s="21" t="s">
        <v>51</v>
      </c>
      <c r="D736" s="21" t="s">
        <v>125</v>
      </c>
      <c r="E736" s="22">
        <v>2014</v>
      </c>
      <c r="F736" s="22">
        <v>1907</v>
      </c>
    </row>
    <row r="737" spans="1:6" ht="20.25" customHeight="1" x14ac:dyDescent="0.25">
      <c r="A737" t="str">
        <f t="shared" si="12"/>
        <v>TRAFIKVERKETAccidents at active LC2014</v>
      </c>
      <c r="B737" s="21" t="s">
        <v>75</v>
      </c>
      <c r="C737" s="21" t="s">
        <v>76</v>
      </c>
      <c r="D737" s="21" t="s">
        <v>110</v>
      </c>
      <c r="E737" s="22">
        <v>2014</v>
      </c>
      <c r="F737" s="22">
        <v>19</v>
      </c>
    </row>
    <row r="738" spans="1:6" ht="20.25" customHeight="1" x14ac:dyDescent="0.25">
      <c r="A738" t="str">
        <f t="shared" si="12"/>
        <v>TRAFIKVERKETAccidents at active LC2015</v>
      </c>
      <c r="B738" s="21" t="s">
        <v>75</v>
      </c>
      <c r="C738" s="21" t="s">
        <v>76</v>
      </c>
      <c r="D738" s="21" t="s">
        <v>110</v>
      </c>
      <c r="E738" s="22">
        <v>2015</v>
      </c>
      <c r="F738" s="22">
        <v>7</v>
      </c>
    </row>
    <row r="739" spans="1:6" ht="20.25" customHeight="1" x14ac:dyDescent="0.25">
      <c r="A739" t="str">
        <f t="shared" si="12"/>
        <v>TRAFIKVERKETAccidents at passive LC2014</v>
      </c>
      <c r="B739" s="21" t="s">
        <v>75</v>
      </c>
      <c r="C739" s="21" t="s">
        <v>76</v>
      </c>
      <c r="D739" s="21" t="s">
        <v>108</v>
      </c>
      <c r="E739" s="22">
        <v>2014</v>
      </c>
      <c r="F739" s="22">
        <v>14</v>
      </c>
    </row>
    <row r="740" spans="1:6" ht="20.25" customHeight="1" x14ac:dyDescent="0.25">
      <c r="A740" t="str">
        <f t="shared" ref="A740:A803" si="13">C740&amp;D740&amp;E740</f>
        <v>TRAFIKVERKETAccidents at passive LC2015</v>
      </c>
      <c r="B740" s="21" t="s">
        <v>75</v>
      </c>
      <c r="C740" s="21" t="s">
        <v>76</v>
      </c>
      <c r="D740" s="21" t="s">
        <v>108</v>
      </c>
      <c r="E740" s="22">
        <v>2015</v>
      </c>
      <c r="F740" s="22">
        <v>9</v>
      </c>
    </row>
    <row r="741" spans="1:6" ht="20.25" customHeight="1" x14ac:dyDescent="0.25">
      <c r="A741" t="str">
        <f t="shared" si="13"/>
        <v>TRAFIKVERKETAccidents involving cyclists2015</v>
      </c>
      <c r="B741" s="21" t="s">
        <v>75</v>
      </c>
      <c r="C741" s="21" t="s">
        <v>76</v>
      </c>
      <c r="D741" s="21" t="s">
        <v>126</v>
      </c>
      <c r="E741" s="22">
        <v>2015</v>
      </c>
      <c r="F741" s="22">
        <v>0</v>
      </c>
    </row>
    <row r="742" spans="1:6" ht="20.25" customHeight="1" x14ac:dyDescent="0.25">
      <c r="A742" t="str">
        <f t="shared" si="13"/>
        <v>TRAFIKVERKETAccidents involving pedestrians2014</v>
      </c>
      <c r="B742" s="21" t="s">
        <v>75</v>
      </c>
      <c r="C742" s="21" t="s">
        <v>76</v>
      </c>
      <c r="D742" s="21" t="s">
        <v>127</v>
      </c>
      <c r="E742" s="22">
        <v>2014</v>
      </c>
      <c r="F742" s="22">
        <v>14</v>
      </c>
    </row>
    <row r="743" spans="1:6" ht="20.25" customHeight="1" x14ac:dyDescent="0.25">
      <c r="A743" t="str">
        <f t="shared" si="13"/>
        <v>TRAFIKVERKETAccidents involving pedestrians2015</v>
      </c>
      <c r="B743" s="21" t="s">
        <v>75</v>
      </c>
      <c r="C743" s="21" t="s">
        <v>76</v>
      </c>
      <c r="D743" s="21" t="s">
        <v>127</v>
      </c>
      <c r="E743" s="22">
        <v>2015</v>
      </c>
      <c r="F743" s="22">
        <v>0</v>
      </c>
    </row>
    <row r="744" spans="1:6" ht="20.25" customHeight="1" x14ac:dyDescent="0.25">
      <c r="A744" t="str">
        <f t="shared" si="13"/>
        <v>TRAFIKVERKETAccidents involving seniors2015</v>
      </c>
      <c r="B744" s="21" t="s">
        <v>75</v>
      </c>
      <c r="C744" s="21" t="s">
        <v>76</v>
      </c>
      <c r="D744" s="21" t="s">
        <v>129</v>
      </c>
      <c r="E744" s="22">
        <v>2015</v>
      </c>
      <c r="F744" s="22">
        <v>0</v>
      </c>
    </row>
    <row r="745" spans="1:6" ht="20.25" customHeight="1" x14ac:dyDescent="0.25">
      <c r="A745" t="str">
        <f t="shared" si="13"/>
        <v>TRAFIKVERKETActive LC2014</v>
      </c>
      <c r="B745" s="21" t="s">
        <v>75</v>
      </c>
      <c r="C745" s="21" t="s">
        <v>76</v>
      </c>
      <c r="D745" s="21" t="s">
        <v>123</v>
      </c>
      <c r="E745" s="22">
        <v>2014</v>
      </c>
      <c r="F745" s="22">
        <v>2977</v>
      </c>
    </row>
    <row r="746" spans="1:6" ht="20.25" customHeight="1" x14ac:dyDescent="0.25">
      <c r="A746" t="str">
        <f t="shared" si="13"/>
        <v>TRAFIKVERKETActive LC2015</v>
      </c>
      <c r="B746" s="21" t="s">
        <v>75</v>
      </c>
      <c r="C746" s="21" t="s">
        <v>76</v>
      </c>
      <c r="D746" s="21" t="s">
        <v>123</v>
      </c>
      <c r="E746" s="22">
        <v>2015</v>
      </c>
      <c r="F746" s="22">
        <v>2785</v>
      </c>
    </row>
    <row r="747" spans="1:6" ht="20.25" customHeight="1" x14ac:dyDescent="0.25">
      <c r="A747" t="str">
        <f t="shared" si="13"/>
        <v>TRAFIKVERKETCyclist fatalities2015</v>
      </c>
      <c r="B747" s="21" t="s">
        <v>75</v>
      </c>
      <c r="C747" s="21" t="s">
        <v>76</v>
      </c>
      <c r="D747" s="21" t="s">
        <v>130</v>
      </c>
      <c r="E747" s="22">
        <v>2015</v>
      </c>
      <c r="F747" s="22">
        <v>0</v>
      </c>
    </row>
    <row r="748" spans="1:6" ht="20.25" customHeight="1" x14ac:dyDescent="0.25">
      <c r="A748" t="str">
        <f t="shared" si="13"/>
        <v>TRAFIKVERKETFatalities at active LC2014</v>
      </c>
      <c r="B748" s="21" t="s">
        <v>75</v>
      </c>
      <c r="C748" s="21" t="s">
        <v>76</v>
      </c>
      <c r="D748" s="21" t="s">
        <v>113</v>
      </c>
      <c r="E748" s="22">
        <v>2014</v>
      </c>
      <c r="F748" s="22">
        <v>12</v>
      </c>
    </row>
    <row r="749" spans="1:6" ht="20.25" customHeight="1" x14ac:dyDescent="0.25">
      <c r="A749" t="str">
        <f t="shared" si="13"/>
        <v>TRAFIKVERKETFatalities at active LC2015</v>
      </c>
      <c r="B749" s="21" t="s">
        <v>75</v>
      </c>
      <c r="C749" s="21" t="s">
        <v>76</v>
      </c>
      <c r="D749" s="21" t="s">
        <v>113</v>
      </c>
      <c r="E749" s="22">
        <v>2015</v>
      </c>
      <c r="F749" s="22">
        <v>12</v>
      </c>
    </row>
    <row r="750" spans="1:6" ht="20.25" customHeight="1" x14ac:dyDescent="0.25">
      <c r="A750" t="str">
        <f t="shared" si="13"/>
        <v>TRAFIKVERKETFatalities at passive LC2014</v>
      </c>
      <c r="B750" s="21" t="s">
        <v>75</v>
      </c>
      <c r="C750" s="21" t="s">
        <v>76</v>
      </c>
      <c r="D750" s="21" t="s">
        <v>111</v>
      </c>
      <c r="E750" s="22">
        <v>2014</v>
      </c>
      <c r="F750" s="22">
        <v>14</v>
      </c>
    </row>
    <row r="751" spans="1:6" ht="20.25" customHeight="1" x14ac:dyDescent="0.25">
      <c r="A751" t="str">
        <f t="shared" si="13"/>
        <v>TRAFIKVERKETFatalities at passive LC2015</v>
      </c>
      <c r="B751" s="21" t="s">
        <v>75</v>
      </c>
      <c r="C751" s="21" t="s">
        <v>76</v>
      </c>
      <c r="D751" s="21" t="s">
        <v>111</v>
      </c>
      <c r="E751" s="22">
        <v>2015</v>
      </c>
      <c r="F751" s="22">
        <v>1</v>
      </c>
    </row>
    <row r="752" spans="1:6" ht="20.25" customHeight="1" x14ac:dyDescent="0.25">
      <c r="A752" t="str">
        <f t="shared" si="13"/>
        <v>TRAFIKVERKETLength of lines2014</v>
      </c>
      <c r="B752" s="21" t="s">
        <v>75</v>
      </c>
      <c r="C752" s="21" t="s">
        <v>76</v>
      </c>
      <c r="D752" s="21" t="s">
        <v>120</v>
      </c>
      <c r="E752" s="22">
        <v>2014</v>
      </c>
      <c r="F752" s="22">
        <v>14700</v>
      </c>
    </row>
    <row r="753" spans="1:6" ht="20.25" customHeight="1" x14ac:dyDescent="0.25">
      <c r="A753" t="str">
        <f t="shared" si="13"/>
        <v>TRAFIKVERKETLength of lines2015</v>
      </c>
      <c r="B753" s="21" t="s">
        <v>75</v>
      </c>
      <c r="C753" s="21" t="s">
        <v>76</v>
      </c>
      <c r="D753" s="21" t="s">
        <v>120</v>
      </c>
      <c r="E753" s="22">
        <v>2015</v>
      </c>
      <c r="F753" s="22">
        <v>14700</v>
      </c>
    </row>
    <row r="754" spans="1:6" ht="20.25" customHeight="1" x14ac:dyDescent="0.25">
      <c r="A754" t="str">
        <f t="shared" si="13"/>
        <v>TRAFIKVERKETPassive LC2014</v>
      </c>
      <c r="B754" s="21" t="s">
        <v>75</v>
      </c>
      <c r="C754" s="21" t="s">
        <v>76</v>
      </c>
      <c r="D754" s="21" t="s">
        <v>124</v>
      </c>
      <c r="E754" s="22">
        <v>2014</v>
      </c>
      <c r="F754" s="22">
        <v>2977</v>
      </c>
    </row>
    <row r="755" spans="1:6" ht="20.25" customHeight="1" x14ac:dyDescent="0.25">
      <c r="A755" t="str">
        <f t="shared" si="13"/>
        <v>TRAFIKVERKETPassive LC2015</v>
      </c>
      <c r="B755" s="21" t="s">
        <v>75</v>
      </c>
      <c r="C755" s="21" t="s">
        <v>76</v>
      </c>
      <c r="D755" s="21" t="s">
        <v>124</v>
      </c>
      <c r="E755" s="22">
        <v>2015</v>
      </c>
      <c r="F755" s="22">
        <v>3577</v>
      </c>
    </row>
    <row r="756" spans="1:6" ht="20.25" customHeight="1" x14ac:dyDescent="0.25">
      <c r="A756" t="str">
        <f t="shared" si="13"/>
        <v>TRAFIKVERKETPedestrian fatalities2014</v>
      </c>
      <c r="B756" s="21" t="s">
        <v>75</v>
      </c>
      <c r="C756" s="21" t="s">
        <v>76</v>
      </c>
      <c r="D756" s="21" t="s">
        <v>131</v>
      </c>
      <c r="E756" s="22">
        <v>2014</v>
      </c>
      <c r="F756" s="22">
        <v>13</v>
      </c>
    </row>
    <row r="757" spans="1:6" ht="20.25" customHeight="1" x14ac:dyDescent="0.25">
      <c r="A757" t="str">
        <f t="shared" si="13"/>
        <v>TRAFIKVERKETPedestrian fatalities2015</v>
      </c>
      <c r="B757" s="21" t="s">
        <v>75</v>
      </c>
      <c r="C757" s="21" t="s">
        <v>76</v>
      </c>
      <c r="D757" s="21" t="s">
        <v>131</v>
      </c>
      <c r="E757" s="22">
        <v>2015</v>
      </c>
      <c r="F757" s="22">
        <v>13</v>
      </c>
    </row>
    <row r="758" spans="1:6" ht="20.25" customHeight="1" x14ac:dyDescent="0.25">
      <c r="A758" t="str">
        <f t="shared" si="13"/>
        <v>TRAFIKVERKETSenior fatalities2015</v>
      </c>
      <c r="B758" s="21" t="s">
        <v>75</v>
      </c>
      <c r="C758" s="21" t="s">
        <v>76</v>
      </c>
      <c r="D758" s="21" t="s">
        <v>133</v>
      </c>
      <c r="E758" s="22">
        <v>2015</v>
      </c>
      <c r="F758" s="22">
        <v>5</v>
      </c>
    </row>
    <row r="759" spans="1:6" ht="20.25" customHeight="1" x14ac:dyDescent="0.25">
      <c r="A759" t="str">
        <f t="shared" si="13"/>
        <v>TRAFIKVERKETTotal number of accidents2014</v>
      </c>
      <c r="B759" s="21" t="s">
        <v>75</v>
      </c>
      <c r="C759" s="21" t="s">
        <v>76</v>
      </c>
      <c r="D759" s="21" t="s">
        <v>91</v>
      </c>
      <c r="E759" s="22">
        <v>2014</v>
      </c>
      <c r="F759" s="22">
        <v>33</v>
      </c>
    </row>
    <row r="760" spans="1:6" ht="20.25" customHeight="1" x14ac:dyDescent="0.25">
      <c r="A760" t="str">
        <f t="shared" si="13"/>
        <v>TRAFIKVERKETTotal number of accidents2015</v>
      </c>
      <c r="B760" s="21" t="s">
        <v>75</v>
      </c>
      <c r="C760" s="21" t="s">
        <v>76</v>
      </c>
      <c r="D760" s="21" t="s">
        <v>91</v>
      </c>
      <c r="E760" s="22">
        <v>2015</v>
      </c>
      <c r="F760" s="22">
        <v>16</v>
      </c>
    </row>
    <row r="761" spans="1:6" ht="20.25" customHeight="1" x14ac:dyDescent="0.25">
      <c r="A761" t="str">
        <f t="shared" si="13"/>
        <v>TRAFIKVERKETTotal number of fatalities2014</v>
      </c>
      <c r="B761" s="21" t="s">
        <v>75</v>
      </c>
      <c r="C761" s="21" t="s">
        <v>76</v>
      </c>
      <c r="D761" s="21" t="s">
        <v>109</v>
      </c>
      <c r="E761" s="22">
        <v>2014</v>
      </c>
      <c r="F761" s="22">
        <v>20</v>
      </c>
    </row>
    <row r="762" spans="1:6" ht="20.25" customHeight="1" x14ac:dyDescent="0.25">
      <c r="A762" t="str">
        <f t="shared" si="13"/>
        <v>TRAFIKVERKETTotal number of fatalities2015</v>
      </c>
      <c r="B762" s="21" t="s">
        <v>75</v>
      </c>
      <c r="C762" s="21" t="s">
        <v>76</v>
      </c>
      <c r="D762" s="21" t="s">
        <v>109</v>
      </c>
      <c r="E762" s="22">
        <v>2015</v>
      </c>
      <c r="F762" s="22">
        <v>13</v>
      </c>
    </row>
    <row r="763" spans="1:6" ht="20.25" customHeight="1" x14ac:dyDescent="0.25">
      <c r="A763" t="str">
        <f t="shared" si="13"/>
        <v>TRAFIKVERKETTotal number of LC2014</v>
      </c>
      <c r="B763" s="21" t="s">
        <v>75</v>
      </c>
      <c r="C763" s="21" t="s">
        <v>76</v>
      </c>
      <c r="D763" s="21" t="s">
        <v>66</v>
      </c>
      <c r="E763" s="22">
        <v>2014</v>
      </c>
      <c r="F763" s="22">
        <v>6651</v>
      </c>
    </row>
    <row r="764" spans="1:6" ht="20.25" customHeight="1" x14ac:dyDescent="0.25">
      <c r="A764" t="str">
        <f t="shared" si="13"/>
        <v>TRAFIKVERKETTotal number of LC2015</v>
      </c>
      <c r="B764" s="21" t="s">
        <v>75</v>
      </c>
      <c r="C764" s="21" t="s">
        <v>76</v>
      </c>
      <c r="D764" s="21" t="s">
        <v>66</v>
      </c>
      <c r="E764" s="22">
        <v>2015</v>
      </c>
      <c r="F764" s="22">
        <v>6363</v>
      </c>
    </row>
    <row r="765" spans="1:6" ht="20.25" customHeight="1" x14ac:dyDescent="0.25">
      <c r="A765" t="str">
        <f t="shared" si="13"/>
        <v>TRAFIKVERKETTrain-km2014</v>
      </c>
      <c r="B765" s="21" t="s">
        <v>75</v>
      </c>
      <c r="C765" s="21" t="s">
        <v>76</v>
      </c>
      <c r="D765" s="21" t="s">
        <v>125</v>
      </c>
      <c r="E765" s="22">
        <v>2014</v>
      </c>
      <c r="F765" s="22">
        <v>157</v>
      </c>
    </row>
    <row r="766" spans="1:6" ht="20.25" customHeight="1" x14ac:dyDescent="0.25">
      <c r="A766" t="str">
        <f t="shared" si="13"/>
        <v>TRAFIKVERKETTrain-km2015</v>
      </c>
      <c r="B766" s="21" t="s">
        <v>75</v>
      </c>
      <c r="C766" s="21" t="s">
        <v>76</v>
      </c>
      <c r="D766" s="21" t="s">
        <v>125</v>
      </c>
      <c r="E766" s="22">
        <v>2015</v>
      </c>
      <c r="F766" s="22">
        <v>146.5</v>
      </c>
    </row>
    <row r="767" spans="1:6" ht="20.25" customHeight="1" x14ac:dyDescent="0.25">
      <c r="A767" t="str">
        <f t="shared" si="13"/>
        <v>ZSRAccidents at active LC2014</v>
      </c>
      <c r="B767" s="21" t="s">
        <v>83</v>
      </c>
      <c r="C767" s="21" t="s">
        <v>84</v>
      </c>
      <c r="D767" s="21" t="s">
        <v>110</v>
      </c>
      <c r="E767" s="22">
        <v>2014</v>
      </c>
      <c r="F767" s="22">
        <v>31</v>
      </c>
    </row>
    <row r="768" spans="1:6" ht="20.25" customHeight="1" x14ac:dyDescent="0.25">
      <c r="A768" t="str">
        <f t="shared" si="13"/>
        <v>ZSRAccidents at active LC2015</v>
      </c>
      <c r="B768" s="21" t="s">
        <v>83</v>
      </c>
      <c r="C768" s="21" t="s">
        <v>84</v>
      </c>
      <c r="D768" s="21" t="s">
        <v>110</v>
      </c>
      <c r="E768" s="22">
        <v>2015</v>
      </c>
      <c r="F768" s="22">
        <v>38</v>
      </c>
    </row>
    <row r="769" spans="1:6" ht="20.25" customHeight="1" x14ac:dyDescent="0.25">
      <c r="A769" t="str">
        <f t="shared" si="13"/>
        <v>ZSRAccidents at passive LC2014</v>
      </c>
      <c r="B769" s="21" t="s">
        <v>83</v>
      </c>
      <c r="C769" s="21" t="s">
        <v>84</v>
      </c>
      <c r="D769" s="21" t="s">
        <v>108</v>
      </c>
      <c r="E769" s="22">
        <v>2014</v>
      </c>
      <c r="F769" s="22">
        <v>18</v>
      </c>
    </row>
    <row r="770" spans="1:6" ht="20.25" customHeight="1" x14ac:dyDescent="0.25">
      <c r="A770" t="str">
        <f t="shared" si="13"/>
        <v>ZSRAccidents at passive LC2015</v>
      </c>
      <c r="B770" s="21" t="s">
        <v>83</v>
      </c>
      <c r="C770" s="21" t="s">
        <v>84</v>
      </c>
      <c r="D770" s="21" t="s">
        <v>108</v>
      </c>
      <c r="E770" s="22">
        <v>2015</v>
      </c>
      <c r="F770" s="22">
        <v>17</v>
      </c>
    </row>
    <row r="771" spans="1:6" ht="20.25" customHeight="1" x14ac:dyDescent="0.25">
      <c r="A771" t="str">
        <f t="shared" si="13"/>
        <v>ZSRAccidents involving cyclists2014</v>
      </c>
      <c r="B771" s="21" t="s">
        <v>83</v>
      </c>
      <c r="C771" s="21" t="s">
        <v>84</v>
      </c>
      <c r="D771" s="21" t="s">
        <v>126</v>
      </c>
      <c r="E771" s="22">
        <v>2014</v>
      </c>
      <c r="F771" s="22">
        <v>1</v>
      </c>
    </row>
    <row r="772" spans="1:6" ht="20.25" customHeight="1" x14ac:dyDescent="0.25">
      <c r="A772" t="str">
        <f t="shared" si="13"/>
        <v>ZSRAccidents involving cyclists2015</v>
      </c>
      <c r="B772" s="21" t="s">
        <v>83</v>
      </c>
      <c r="C772" s="21" t="s">
        <v>84</v>
      </c>
      <c r="D772" s="21" t="s">
        <v>126</v>
      </c>
      <c r="E772" s="22">
        <v>2015</v>
      </c>
      <c r="F772" s="22">
        <v>0</v>
      </c>
    </row>
    <row r="773" spans="1:6" ht="20.25" customHeight="1" x14ac:dyDescent="0.25">
      <c r="A773" t="str">
        <f t="shared" si="13"/>
        <v>ZSRAccidents involving pedestrians2015</v>
      </c>
      <c r="B773" s="21" t="s">
        <v>83</v>
      </c>
      <c r="C773" s="21" t="s">
        <v>84</v>
      </c>
      <c r="D773" s="21" t="s">
        <v>127</v>
      </c>
      <c r="E773" s="22">
        <v>2015</v>
      </c>
      <c r="F773" s="22">
        <v>9</v>
      </c>
    </row>
    <row r="774" spans="1:6" ht="20.25" customHeight="1" x14ac:dyDescent="0.25">
      <c r="A774" t="str">
        <f t="shared" si="13"/>
        <v>ZSRAccidents involving PRM2015</v>
      </c>
      <c r="B774" s="21" t="s">
        <v>83</v>
      </c>
      <c r="C774" s="21" t="s">
        <v>84</v>
      </c>
      <c r="D774" s="21" t="s">
        <v>128</v>
      </c>
      <c r="E774" s="22">
        <v>2015</v>
      </c>
      <c r="F774" s="22">
        <v>0</v>
      </c>
    </row>
    <row r="775" spans="1:6" ht="20.25" customHeight="1" x14ac:dyDescent="0.25">
      <c r="A775" t="str">
        <f t="shared" si="13"/>
        <v>ZSRAccidents involving seniors2015</v>
      </c>
      <c r="B775" s="21" t="s">
        <v>83</v>
      </c>
      <c r="C775" s="21" t="s">
        <v>84</v>
      </c>
      <c r="D775" s="21" t="s">
        <v>129</v>
      </c>
      <c r="E775" s="22">
        <v>2015</v>
      </c>
      <c r="F775" s="22">
        <v>10</v>
      </c>
    </row>
    <row r="776" spans="1:6" ht="20.25" customHeight="1" x14ac:dyDescent="0.25">
      <c r="A776" t="str">
        <f t="shared" si="13"/>
        <v>ZSRActive LC2014</v>
      </c>
      <c r="B776" s="21" t="s">
        <v>83</v>
      </c>
      <c r="C776" s="21" t="s">
        <v>84</v>
      </c>
      <c r="D776" s="21" t="s">
        <v>123</v>
      </c>
      <c r="E776" s="22">
        <v>2014</v>
      </c>
      <c r="F776" s="22">
        <v>1079</v>
      </c>
    </row>
    <row r="777" spans="1:6" ht="20.25" customHeight="1" x14ac:dyDescent="0.25">
      <c r="A777" t="str">
        <f t="shared" si="13"/>
        <v>ZSRActive LC2015</v>
      </c>
      <c r="B777" s="21" t="s">
        <v>83</v>
      </c>
      <c r="C777" s="21" t="s">
        <v>84</v>
      </c>
      <c r="D777" s="21" t="s">
        <v>123</v>
      </c>
      <c r="E777" s="22">
        <v>2015</v>
      </c>
      <c r="F777" s="22">
        <v>1071</v>
      </c>
    </row>
    <row r="778" spans="1:6" ht="20.25" customHeight="1" x14ac:dyDescent="0.25">
      <c r="A778" t="str">
        <f t="shared" si="13"/>
        <v>ZSRCyclist fatalities2014</v>
      </c>
      <c r="B778" s="21" t="s">
        <v>83</v>
      </c>
      <c r="C778" s="21" t="s">
        <v>84</v>
      </c>
      <c r="D778" s="21" t="s">
        <v>130</v>
      </c>
      <c r="E778" s="22">
        <v>2014</v>
      </c>
      <c r="F778" s="22">
        <v>1</v>
      </c>
    </row>
    <row r="779" spans="1:6" ht="20.25" customHeight="1" x14ac:dyDescent="0.25">
      <c r="A779" t="str">
        <f t="shared" si="13"/>
        <v>ZSRCyclist fatalities2015</v>
      </c>
      <c r="B779" s="21" t="s">
        <v>83</v>
      </c>
      <c r="C779" s="21" t="s">
        <v>84</v>
      </c>
      <c r="D779" s="21" t="s">
        <v>130</v>
      </c>
      <c r="E779" s="22">
        <v>2015</v>
      </c>
      <c r="F779" s="22">
        <v>0</v>
      </c>
    </row>
    <row r="780" spans="1:6" ht="20.25" customHeight="1" x14ac:dyDescent="0.25">
      <c r="A780" t="str">
        <f t="shared" si="13"/>
        <v>ZSRFatalities at active LC2014</v>
      </c>
      <c r="B780" s="21" t="s">
        <v>83</v>
      </c>
      <c r="C780" s="21" t="s">
        <v>84</v>
      </c>
      <c r="D780" s="21" t="s">
        <v>113</v>
      </c>
      <c r="E780" s="22">
        <v>2014</v>
      </c>
      <c r="F780" s="22">
        <v>10</v>
      </c>
    </row>
    <row r="781" spans="1:6" ht="20.25" customHeight="1" x14ac:dyDescent="0.25">
      <c r="A781" t="str">
        <f t="shared" si="13"/>
        <v>ZSRFatalities at active LC2015</v>
      </c>
      <c r="B781" s="21" t="s">
        <v>83</v>
      </c>
      <c r="C781" s="21" t="s">
        <v>84</v>
      </c>
      <c r="D781" s="21" t="s">
        <v>113</v>
      </c>
      <c r="E781" s="22">
        <v>2015</v>
      </c>
      <c r="F781" s="22">
        <v>13</v>
      </c>
    </row>
    <row r="782" spans="1:6" ht="20.25" customHeight="1" x14ac:dyDescent="0.25">
      <c r="A782" t="str">
        <f t="shared" si="13"/>
        <v>ZSRFatalities at passive LC2014</v>
      </c>
      <c r="B782" s="21" t="s">
        <v>83</v>
      </c>
      <c r="C782" s="21" t="s">
        <v>84</v>
      </c>
      <c r="D782" s="21" t="s">
        <v>111</v>
      </c>
      <c r="E782" s="22">
        <v>2014</v>
      </c>
      <c r="F782" s="22">
        <v>1</v>
      </c>
    </row>
    <row r="783" spans="1:6" ht="20.25" customHeight="1" x14ac:dyDescent="0.25">
      <c r="A783" t="str">
        <f t="shared" si="13"/>
        <v>ZSRFatalities at passive LC2015</v>
      </c>
      <c r="B783" s="21" t="s">
        <v>83</v>
      </c>
      <c r="C783" s="21" t="s">
        <v>84</v>
      </c>
      <c r="D783" s="21" t="s">
        <v>111</v>
      </c>
      <c r="E783" s="22">
        <v>2015</v>
      </c>
      <c r="F783" s="22">
        <v>0</v>
      </c>
    </row>
    <row r="784" spans="1:6" ht="20.25" customHeight="1" x14ac:dyDescent="0.25">
      <c r="A784" t="str">
        <f t="shared" si="13"/>
        <v>ZSRLength of lines2015</v>
      </c>
      <c r="B784" s="21" t="s">
        <v>83</v>
      </c>
      <c r="C784" s="21" t="s">
        <v>84</v>
      </c>
      <c r="D784" s="21" t="s">
        <v>120</v>
      </c>
      <c r="E784" s="22">
        <v>2015</v>
      </c>
      <c r="F784" s="22">
        <v>3627</v>
      </c>
    </row>
    <row r="785" spans="1:6" ht="20.25" customHeight="1" x14ac:dyDescent="0.25">
      <c r="A785" t="str">
        <f t="shared" si="13"/>
        <v>ZSRPassive LC2014</v>
      </c>
      <c r="B785" s="21" t="s">
        <v>83</v>
      </c>
      <c r="C785" s="21" t="s">
        <v>84</v>
      </c>
      <c r="D785" s="21" t="s">
        <v>124</v>
      </c>
      <c r="E785" s="22">
        <v>2014</v>
      </c>
      <c r="F785" s="22">
        <v>1052</v>
      </c>
    </row>
    <row r="786" spans="1:6" ht="20.25" customHeight="1" x14ac:dyDescent="0.25">
      <c r="A786" t="str">
        <f t="shared" si="13"/>
        <v>ZSRPassive LC2015</v>
      </c>
      <c r="B786" s="21" t="s">
        <v>83</v>
      </c>
      <c r="C786" s="21" t="s">
        <v>84</v>
      </c>
      <c r="D786" s="21" t="s">
        <v>124</v>
      </c>
      <c r="E786" s="22">
        <v>2015</v>
      </c>
      <c r="F786" s="22">
        <v>1041</v>
      </c>
    </row>
    <row r="787" spans="1:6" ht="20.25" customHeight="1" x14ac:dyDescent="0.25">
      <c r="A787" t="str">
        <f t="shared" si="13"/>
        <v>ZSRPedestrian fatalities2015</v>
      </c>
      <c r="B787" s="21" t="s">
        <v>83</v>
      </c>
      <c r="C787" s="21" t="s">
        <v>84</v>
      </c>
      <c r="D787" s="21" t="s">
        <v>131</v>
      </c>
      <c r="E787" s="22">
        <v>2015</v>
      </c>
      <c r="F787" s="22">
        <v>7</v>
      </c>
    </row>
    <row r="788" spans="1:6" ht="20.25" customHeight="1" x14ac:dyDescent="0.25">
      <c r="A788" t="str">
        <f t="shared" si="13"/>
        <v>ZSRPRM fatalities2015</v>
      </c>
      <c r="B788" s="21" t="s">
        <v>83</v>
      </c>
      <c r="C788" s="21" t="s">
        <v>84</v>
      </c>
      <c r="D788" s="21" t="s">
        <v>132</v>
      </c>
      <c r="E788" s="22">
        <v>2015</v>
      </c>
      <c r="F788" s="22">
        <v>0</v>
      </c>
    </row>
    <row r="789" spans="1:6" ht="20.25" customHeight="1" x14ac:dyDescent="0.25">
      <c r="A789" t="str">
        <f t="shared" si="13"/>
        <v>ZSRSenior fatalities2015</v>
      </c>
      <c r="B789" s="21" t="s">
        <v>83</v>
      </c>
      <c r="C789" s="21" t="s">
        <v>84</v>
      </c>
      <c r="D789" s="21" t="s">
        <v>133</v>
      </c>
      <c r="E789" s="22">
        <v>2015</v>
      </c>
      <c r="F789" s="22">
        <v>5</v>
      </c>
    </row>
    <row r="790" spans="1:6" ht="20.25" customHeight="1" x14ac:dyDescent="0.25">
      <c r="A790" t="str">
        <f t="shared" si="13"/>
        <v>ZSRTotal number of accidents2014</v>
      </c>
      <c r="B790" s="21" t="s">
        <v>83</v>
      </c>
      <c r="C790" s="21" t="s">
        <v>84</v>
      </c>
      <c r="D790" s="21" t="s">
        <v>91</v>
      </c>
      <c r="E790" s="22">
        <v>2014</v>
      </c>
      <c r="F790" s="22">
        <v>49</v>
      </c>
    </row>
    <row r="791" spans="1:6" ht="20.25" customHeight="1" x14ac:dyDescent="0.25">
      <c r="A791" t="str">
        <f t="shared" si="13"/>
        <v>ZSRTotal number of accidents2015</v>
      </c>
      <c r="B791" s="21" t="s">
        <v>83</v>
      </c>
      <c r="C791" s="21" t="s">
        <v>84</v>
      </c>
      <c r="D791" s="21" t="s">
        <v>91</v>
      </c>
      <c r="E791" s="22">
        <v>2015</v>
      </c>
      <c r="F791" s="22">
        <v>55</v>
      </c>
    </row>
    <row r="792" spans="1:6" ht="20.25" customHeight="1" x14ac:dyDescent="0.25">
      <c r="A792" t="str">
        <f t="shared" si="13"/>
        <v>ZSRTotal number of fatalities2014</v>
      </c>
      <c r="B792" s="21" t="s">
        <v>83</v>
      </c>
      <c r="C792" s="21" t="s">
        <v>84</v>
      </c>
      <c r="D792" s="21" t="s">
        <v>109</v>
      </c>
      <c r="E792" s="22">
        <v>2014</v>
      </c>
      <c r="F792" s="22">
        <v>11</v>
      </c>
    </row>
    <row r="793" spans="1:6" ht="20.25" customHeight="1" x14ac:dyDescent="0.25">
      <c r="A793" t="str">
        <f t="shared" si="13"/>
        <v>ZSRTotal number of fatalities2015</v>
      </c>
      <c r="B793" s="21" t="s">
        <v>83</v>
      </c>
      <c r="C793" s="21" t="s">
        <v>84</v>
      </c>
      <c r="D793" s="21" t="s">
        <v>109</v>
      </c>
      <c r="E793" s="22">
        <v>2015</v>
      </c>
      <c r="F793" s="22">
        <v>13</v>
      </c>
    </row>
    <row r="794" spans="1:6" ht="20.25" customHeight="1" x14ac:dyDescent="0.25">
      <c r="A794" t="str">
        <f t="shared" si="13"/>
        <v>ZSRTotal number of LC2014</v>
      </c>
      <c r="B794" s="21" t="s">
        <v>83</v>
      </c>
      <c r="C794" s="21" t="s">
        <v>84</v>
      </c>
      <c r="D794" s="21" t="s">
        <v>66</v>
      </c>
      <c r="E794" s="22">
        <v>2014</v>
      </c>
      <c r="F794" s="22">
        <v>2131</v>
      </c>
    </row>
    <row r="795" spans="1:6" ht="20.25" customHeight="1" x14ac:dyDescent="0.25">
      <c r="A795" t="str">
        <f t="shared" si="13"/>
        <v>ZSRTotal number of LC2015</v>
      </c>
      <c r="B795" s="21" t="s">
        <v>83</v>
      </c>
      <c r="C795" s="21" t="s">
        <v>84</v>
      </c>
      <c r="D795" s="21" t="s">
        <v>66</v>
      </c>
      <c r="E795" s="22">
        <v>2015</v>
      </c>
      <c r="F795" s="22">
        <v>2112</v>
      </c>
    </row>
    <row r="796" spans="1:6" ht="20.25" customHeight="1" x14ac:dyDescent="0.25">
      <c r="A796" t="str">
        <f t="shared" si="13"/>
        <v>ZSRTrain-km2014</v>
      </c>
      <c r="B796" s="21" t="s">
        <v>83</v>
      </c>
      <c r="C796" s="21" t="s">
        <v>84</v>
      </c>
      <c r="D796" s="21" t="s">
        <v>125</v>
      </c>
      <c r="E796" s="22">
        <v>2014</v>
      </c>
      <c r="F796" s="22">
        <v>35.82</v>
      </c>
    </row>
    <row r="797" spans="1:6" ht="20.25" customHeight="1" x14ac:dyDescent="0.25">
      <c r="A797" t="str">
        <f t="shared" si="13"/>
        <v>TCDDAccidents at active LC2014</v>
      </c>
      <c r="B797" s="21" t="s">
        <v>78</v>
      </c>
      <c r="C797" s="21" t="s">
        <v>79</v>
      </c>
      <c r="D797" s="21" t="s">
        <v>110</v>
      </c>
      <c r="E797" s="22">
        <v>2014</v>
      </c>
      <c r="F797" s="22">
        <v>16</v>
      </c>
    </row>
    <row r="798" spans="1:6" ht="20.25" customHeight="1" x14ac:dyDescent="0.25">
      <c r="A798" t="str">
        <f t="shared" si="13"/>
        <v>TCDDAccidents at active LC2015</v>
      </c>
      <c r="B798" s="21" t="s">
        <v>78</v>
      </c>
      <c r="C798" s="21" t="s">
        <v>79</v>
      </c>
      <c r="D798" s="21" t="s">
        <v>110</v>
      </c>
      <c r="E798" s="22">
        <v>2015</v>
      </c>
      <c r="F798" s="22">
        <v>9</v>
      </c>
    </row>
    <row r="799" spans="1:6" ht="20.25" customHeight="1" x14ac:dyDescent="0.25">
      <c r="A799" t="str">
        <f t="shared" si="13"/>
        <v>TCDDAccidents at passive LC2014</v>
      </c>
      <c r="B799" s="21" t="s">
        <v>78</v>
      </c>
      <c r="C799" s="21" t="s">
        <v>79</v>
      </c>
      <c r="D799" s="21" t="s">
        <v>108</v>
      </c>
      <c r="E799" s="22">
        <v>2014</v>
      </c>
      <c r="F799" s="22">
        <v>25</v>
      </c>
    </row>
    <row r="800" spans="1:6" ht="20.25" customHeight="1" x14ac:dyDescent="0.25">
      <c r="A800" t="str">
        <f t="shared" si="13"/>
        <v>TCDDAccidents at passive LC2015</v>
      </c>
      <c r="B800" s="21" t="s">
        <v>78</v>
      </c>
      <c r="C800" s="21" t="s">
        <v>79</v>
      </c>
      <c r="D800" s="21" t="s">
        <v>108</v>
      </c>
      <c r="E800" s="22">
        <v>2015</v>
      </c>
      <c r="F800" s="22">
        <v>18</v>
      </c>
    </row>
    <row r="801" spans="1:6" ht="20.25" customHeight="1" x14ac:dyDescent="0.25">
      <c r="A801" t="str">
        <f t="shared" si="13"/>
        <v>TCDDAccidents involving cyclists2014</v>
      </c>
      <c r="B801" s="21" t="s">
        <v>78</v>
      </c>
      <c r="C801" s="21" t="s">
        <v>79</v>
      </c>
      <c r="D801" s="21" t="s">
        <v>126</v>
      </c>
      <c r="E801" s="22">
        <v>2014</v>
      </c>
      <c r="F801" s="22">
        <v>2</v>
      </c>
    </row>
    <row r="802" spans="1:6" ht="20.25" customHeight="1" x14ac:dyDescent="0.25">
      <c r="A802" t="str">
        <f t="shared" si="13"/>
        <v>TCDDAccidents involving pedestrians2014</v>
      </c>
      <c r="B802" s="21" t="s">
        <v>78</v>
      </c>
      <c r="C802" s="21" t="s">
        <v>79</v>
      </c>
      <c r="D802" s="21" t="s">
        <v>127</v>
      </c>
      <c r="E802" s="22">
        <v>2014</v>
      </c>
      <c r="F802" s="22">
        <v>34</v>
      </c>
    </row>
    <row r="803" spans="1:6" ht="20.25" customHeight="1" x14ac:dyDescent="0.25">
      <c r="A803" t="str">
        <f t="shared" si="13"/>
        <v>TCDDActive LC2014</v>
      </c>
      <c r="B803" s="21" t="s">
        <v>78</v>
      </c>
      <c r="C803" s="21" t="s">
        <v>79</v>
      </c>
      <c r="D803" s="21" t="s">
        <v>123</v>
      </c>
      <c r="E803" s="22">
        <v>2014</v>
      </c>
      <c r="F803" s="22">
        <v>1068</v>
      </c>
    </row>
    <row r="804" spans="1:6" ht="20.25" customHeight="1" x14ac:dyDescent="0.25">
      <c r="A804" t="str">
        <f t="shared" ref="A804:A867" si="14">C804&amp;D804&amp;E804</f>
        <v>TCDDCyclist fatalities2014</v>
      </c>
      <c r="B804" s="21" t="s">
        <v>78</v>
      </c>
      <c r="C804" s="21" t="s">
        <v>79</v>
      </c>
      <c r="D804" s="21" t="s">
        <v>130</v>
      </c>
      <c r="E804" s="22">
        <v>2014</v>
      </c>
      <c r="F804" s="22">
        <v>1</v>
      </c>
    </row>
    <row r="805" spans="1:6" ht="20.25" customHeight="1" x14ac:dyDescent="0.25">
      <c r="A805" t="str">
        <f t="shared" si="14"/>
        <v>TCDDFatalities at active LC2014</v>
      </c>
      <c r="B805" s="21" t="s">
        <v>78</v>
      </c>
      <c r="C805" s="21" t="s">
        <v>79</v>
      </c>
      <c r="D805" s="21" t="s">
        <v>113</v>
      </c>
      <c r="E805" s="22">
        <v>2014</v>
      </c>
      <c r="F805" s="22">
        <v>17</v>
      </c>
    </row>
    <row r="806" spans="1:6" ht="20.25" customHeight="1" x14ac:dyDescent="0.25">
      <c r="A806" t="str">
        <f t="shared" si="14"/>
        <v>TCDDFatalities at active LC2015</v>
      </c>
      <c r="B806" s="21" t="s">
        <v>78</v>
      </c>
      <c r="C806" s="21" t="s">
        <v>79</v>
      </c>
      <c r="D806" s="21" t="s">
        <v>113</v>
      </c>
      <c r="E806" s="22">
        <v>2015</v>
      </c>
      <c r="F806" s="22">
        <v>4</v>
      </c>
    </row>
    <row r="807" spans="1:6" ht="20.25" customHeight="1" x14ac:dyDescent="0.25">
      <c r="A807" t="str">
        <f t="shared" si="14"/>
        <v>TCDDFatalities at passive LC2014</v>
      </c>
      <c r="B807" s="21" t="s">
        <v>78</v>
      </c>
      <c r="C807" s="21" t="s">
        <v>79</v>
      </c>
      <c r="D807" s="21" t="s">
        <v>111</v>
      </c>
      <c r="E807" s="22">
        <v>2014</v>
      </c>
      <c r="F807" s="22">
        <v>26</v>
      </c>
    </row>
    <row r="808" spans="1:6" ht="20.25" customHeight="1" x14ac:dyDescent="0.25">
      <c r="A808" t="str">
        <f t="shared" si="14"/>
        <v>TCDDFatalities at passive LC2015</v>
      </c>
      <c r="B808" s="21" t="s">
        <v>78</v>
      </c>
      <c r="C808" s="21" t="s">
        <v>79</v>
      </c>
      <c r="D808" s="21" t="s">
        <v>111</v>
      </c>
      <c r="E808" s="22">
        <v>2015</v>
      </c>
      <c r="F808" s="22">
        <v>19</v>
      </c>
    </row>
    <row r="809" spans="1:6" ht="20.25" customHeight="1" x14ac:dyDescent="0.25">
      <c r="A809" t="str">
        <f t="shared" si="14"/>
        <v>TCDDLength of lines2014</v>
      </c>
      <c r="B809" s="21" t="s">
        <v>78</v>
      </c>
      <c r="C809" s="21" t="s">
        <v>79</v>
      </c>
      <c r="D809" s="21" t="s">
        <v>120</v>
      </c>
      <c r="E809" s="22">
        <v>2014</v>
      </c>
      <c r="F809" s="22">
        <v>12969</v>
      </c>
    </row>
    <row r="810" spans="1:6" ht="20.25" customHeight="1" x14ac:dyDescent="0.25">
      <c r="A810" t="str">
        <f t="shared" si="14"/>
        <v>TCDDLength of lines2015</v>
      </c>
      <c r="B810" s="21" t="s">
        <v>78</v>
      </c>
      <c r="C810" s="21" t="s">
        <v>79</v>
      </c>
      <c r="D810" s="21" t="s">
        <v>120</v>
      </c>
      <c r="E810" s="22">
        <v>2015</v>
      </c>
      <c r="F810" s="22">
        <v>12532</v>
      </c>
    </row>
    <row r="811" spans="1:6" ht="20.25" customHeight="1" x14ac:dyDescent="0.25">
      <c r="A811" t="str">
        <f t="shared" si="14"/>
        <v>TCDDPassive LC2014</v>
      </c>
      <c r="B811" s="21" t="s">
        <v>78</v>
      </c>
      <c r="C811" s="21" t="s">
        <v>79</v>
      </c>
      <c r="D811" s="21" t="s">
        <v>124</v>
      </c>
      <c r="E811" s="22">
        <v>2014</v>
      </c>
      <c r="F811" s="22">
        <v>2042</v>
      </c>
    </row>
    <row r="812" spans="1:6" ht="20.25" customHeight="1" x14ac:dyDescent="0.25">
      <c r="A812" t="str">
        <f t="shared" si="14"/>
        <v>TCDDPedestrian fatalities2014</v>
      </c>
      <c r="B812" s="21" t="s">
        <v>78</v>
      </c>
      <c r="C812" s="21" t="s">
        <v>79</v>
      </c>
      <c r="D812" s="21" t="s">
        <v>131</v>
      </c>
      <c r="E812" s="22">
        <v>2014</v>
      </c>
      <c r="F812" s="22">
        <v>21</v>
      </c>
    </row>
    <row r="813" spans="1:6" ht="20.25" customHeight="1" x14ac:dyDescent="0.25">
      <c r="A813" t="str">
        <f t="shared" si="14"/>
        <v>TCDDTotal number of accidents2014</v>
      </c>
      <c r="B813" s="21" t="s">
        <v>78</v>
      </c>
      <c r="C813" s="21" t="s">
        <v>79</v>
      </c>
      <c r="D813" s="21" t="s">
        <v>91</v>
      </c>
      <c r="E813" s="22">
        <v>2014</v>
      </c>
      <c r="F813" s="22">
        <v>41</v>
      </c>
    </row>
    <row r="814" spans="1:6" ht="20.25" customHeight="1" x14ac:dyDescent="0.25">
      <c r="A814" t="str">
        <f t="shared" si="14"/>
        <v>TCDDTotal number of accidents2015</v>
      </c>
      <c r="B814" s="21" t="s">
        <v>78</v>
      </c>
      <c r="C814" s="21" t="s">
        <v>79</v>
      </c>
      <c r="D814" s="21" t="s">
        <v>91</v>
      </c>
      <c r="E814" s="22">
        <v>2015</v>
      </c>
      <c r="F814" s="22">
        <v>27</v>
      </c>
    </row>
    <row r="815" spans="1:6" ht="20.25" customHeight="1" x14ac:dyDescent="0.25">
      <c r="A815" t="str">
        <f t="shared" si="14"/>
        <v>TCDDTotal number of fatalities2014</v>
      </c>
      <c r="B815" s="21" t="s">
        <v>78</v>
      </c>
      <c r="C815" s="21" t="s">
        <v>79</v>
      </c>
      <c r="D815" s="21" t="s">
        <v>109</v>
      </c>
      <c r="E815" s="22">
        <v>2014</v>
      </c>
      <c r="F815" s="22">
        <v>43</v>
      </c>
    </row>
    <row r="816" spans="1:6" ht="20.25" customHeight="1" x14ac:dyDescent="0.25">
      <c r="A816" t="str">
        <f t="shared" si="14"/>
        <v>TCDDTotal number of fatalities2015</v>
      </c>
      <c r="B816" s="21" t="s">
        <v>78</v>
      </c>
      <c r="C816" s="21" t="s">
        <v>79</v>
      </c>
      <c r="D816" s="21" t="s">
        <v>109</v>
      </c>
      <c r="E816" s="22">
        <v>2015</v>
      </c>
      <c r="F816" s="22">
        <v>23</v>
      </c>
    </row>
    <row r="817" spans="1:6" ht="20.25" customHeight="1" x14ac:dyDescent="0.25">
      <c r="A817" t="str">
        <f t="shared" si="14"/>
        <v>TCDDTotal number of LC2014</v>
      </c>
      <c r="B817" s="21" t="s">
        <v>78</v>
      </c>
      <c r="C817" s="21" t="s">
        <v>79</v>
      </c>
      <c r="D817" s="21" t="s">
        <v>66</v>
      </c>
      <c r="E817" s="22">
        <v>2014</v>
      </c>
      <c r="F817" s="22">
        <v>3208</v>
      </c>
    </row>
    <row r="818" spans="1:6" ht="20.25" customHeight="1" x14ac:dyDescent="0.25">
      <c r="A818" t="str">
        <f t="shared" si="14"/>
        <v>TCDDTotal number of LC2015</v>
      </c>
      <c r="B818" s="21" t="s">
        <v>78</v>
      </c>
      <c r="C818" s="21" t="s">
        <v>79</v>
      </c>
      <c r="D818" s="21" t="s">
        <v>66</v>
      </c>
      <c r="E818" s="22">
        <v>2015</v>
      </c>
      <c r="F818" s="22">
        <v>3110</v>
      </c>
    </row>
    <row r="819" spans="1:6" ht="20.25" customHeight="1" x14ac:dyDescent="0.25">
      <c r="A819" t="str">
        <f t="shared" si="14"/>
        <v>TCDDTrain-km2014</v>
      </c>
      <c r="B819" s="21" t="s">
        <v>78</v>
      </c>
      <c r="C819" s="21" t="s">
        <v>79</v>
      </c>
      <c r="D819" s="21" t="s">
        <v>125</v>
      </c>
      <c r="E819" s="22">
        <v>2014</v>
      </c>
      <c r="F819" s="22">
        <v>43</v>
      </c>
    </row>
    <row r="820" spans="1:6" ht="20.25" customHeight="1" x14ac:dyDescent="0.25">
      <c r="A820" t="str">
        <f t="shared" si="14"/>
        <v>TCDDTrain-km2015</v>
      </c>
      <c r="B820" s="21" t="s">
        <v>78</v>
      </c>
      <c r="C820" s="21" t="s">
        <v>79</v>
      </c>
      <c r="D820" s="21" t="s">
        <v>125</v>
      </c>
      <c r="E820" s="22">
        <v>2015</v>
      </c>
      <c r="F820" s="22">
        <v>41.872</v>
      </c>
    </row>
    <row r="821" spans="1:6" ht="20.25" customHeight="1" x14ac:dyDescent="0.25">
      <c r="A821" t="str">
        <f t="shared" si="14"/>
        <v>TRANSLINKAccidents at active LC2014</v>
      </c>
      <c r="B821" s="21" t="s">
        <v>152</v>
      </c>
      <c r="C821" s="21" t="s">
        <v>61</v>
      </c>
      <c r="D821" s="21" t="s">
        <v>110</v>
      </c>
      <c r="E821" s="22">
        <v>2014</v>
      </c>
      <c r="F821" s="22">
        <v>0</v>
      </c>
    </row>
    <row r="822" spans="1:6" ht="20.25" customHeight="1" x14ac:dyDescent="0.25">
      <c r="A822" t="str">
        <f t="shared" si="14"/>
        <v>TRANSLINKAccidents at active LC2015</v>
      </c>
      <c r="B822" s="21" t="s">
        <v>152</v>
      </c>
      <c r="C822" s="21" t="s">
        <v>61</v>
      </c>
      <c r="D822" s="21" t="s">
        <v>110</v>
      </c>
      <c r="E822" s="22">
        <v>2015</v>
      </c>
      <c r="F822" s="22">
        <v>0</v>
      </c>
    </row>
    <row r="823" spans="1:6" ht="20.25" customHeight="1" x14ac:dyDescent="0.25">
      <c r="A823" t="str">
        <f t="shared" si="14"/>
        <v>TRANSLINKAccidents at passive LC2014</v>
      </c>
      <c r="B823" s="21" t="s">
        <v>152</v>
      </c>
      <c r="C823" s="21" t="s">
        <v>61</v>
      </c>
      <c r="D823" s="21" t="s">
        <v>108</v>
      </c>
      <c r="E823" s="22">
        <v>2014</v>
      </c>
      <c r="F823" s="22">
        <v>0</v>
      </c>
    </row>
    <row r="824" spans="1:6" ht="20.25" customHeight="1" x14ac:dyDescent="0.25">
      <c r="A824" t="str">
        <f t="shared" si="14"/>
        <v>TRANSLINKAccidents at passive LC2015</v>
      </c>
      <c r="B824" s="21" t="s">
        <v>152</v>
      </c>
      <c r="C824" s="21" t="s">
        <v>61</v>
      </c>
      <c r="D824" s="21" t="s">
        <v>108</v>
      </c>
      <c r="E824" s="22">
        <v>2015</v>
      </c>
      <c r="F824" s="22">
        <v>0</v>
      </c>
    </row>
    <row r="825" spans="1:6" ht="20.25" customHeight="1" x14ac:dyDescent="0.25">
      <c r="A825" t="str">
        <f t="shared" si="14"/>
        <v>TRANSLINKAccidents involving cyclists2015</v>
      </c>
      <c r="B825" s="21" t="s">
        <v>152</v>
      </c>
      <c r="C825" s="21" t="s">
        <v>61</v>
      </c>
      <c r="D825" s="21" t="s">
        <v>126</v>
      </c>
      <c r="E825" s="22">
        <v>2015</v>
      </c>
      <c r="F825" s="22">
        <v>0</v>
      </c>
    </row>
    <row r="826" spans="1:6" ht="20.25" customHeight="1" x14ac:dyDescent="0.25">
      <c r="A826" t="str">
        <f t="shared" si="14"/>
        <v>TRANSLINKAccidents involving pedestrians2015</v>
      </c>
      <c r="B826" s="21" t="s">
        <v>152</v>
      </c>
      <c r="C826" s="21" t="s">
        <v>61</v>
      </c>
      <c r="D826" s="21" t="s">
        <v>127</v>
      </c>
      <c r="E826" s="22">
        <v>2015</v>
      </c>
      <c r="F826" s="22">
        <v>0</v>
      </c>
    </row>
    <row r="827" spans="1:6" ht="20.25" customHeight="1" x14ac:dyDescent="0.25">
      <c r="A827" t="str">
        <f t="shared" si="14"/>
        <v>TRANSLINKAccidents involving PRM2015</v>
      </c>
      <c r="B827" s="21" t="s">
        <v>152</v>
      </c>
      <c r="C827" s="21" t="s">
        <v>61</v>
      </c>
      <c r="D827" s="21" t="s">
        <v>128</v>
      </c>
      <c r="E827" s="22">
        <v>2015</v>
      </c>
      <c r="F827" s="22">
        <v>0</v>
      </c>
    </row>
    <row r="828" spans="1:6" ht="20.25" customHeight="1" x14ac:dyDescent="0.25">
      <c r="A828" t="str">
        <f t="shared" si="14"/>
        <v>TRANSLINKAccidents involving seniors2015</v>
      </c>
      <c r="B828" s="21" t="s">
        <v>152</v>
      </c>
      <c r="C828" s="21" t="s">
        <v>61</v>
      </c>
      <c r="D828" s="21" t="s">
        <v>129</v>
      </c>
      <c r="E828" s="22">
        <v>2015</v>
      </c>
      <c r="F828" s="22">
        <v>0</v>
      </c>
    </row>
    <row r="829" spans="1:6" ht="20.25" customHeight="1" x14ac:dyDescent="0.25">
      <c r="A829" t="str">
        <f t="shared" si="14"/>
        <v>TRANSLINKActive LC2014</v>
      </c>
      <c r="B829" s="21" t="s">
        <v>152</v>
      </c>
      <c r="C829" s="21" t="s">
        <v>61</v>
      </c>
      <c r="D829" s="21" t="s">
        <v>123</v>
      </c>
      <c r="E829" s="22">
        <v>2014</v>
      </c>
      <c r="F829" s="22">
        <v>64</v>
      </c>
    </row>
    <row r="830" spans="1:6" ht="20.25" customHeight="1" x14ac:dyDescent="0.25">
      <c r="A830" t="str">
        <f t="shared" si="14"/>
        <v>TRANSLINKActive LC2015</v>
      </c>
      <c r="B830" s="21" t="s">
        <v>152</v>
      </c>
      <c r="C830" s="21" t="s">
        <v>61</v>
      </c>
      <c r="D830" s="21" t="s">
        <v>123</v>
      </c>
      <c r="E830" s="22">
        <v>2015</v>
      </c>
      <c r="F830" s="22">
        <v>64</v>
      </c>
    </row>
    <row r="831" spans="1:6" ht="20.25" customHeight="1" x14ac:dyDescent="0.25">
      <c r="A831" t="str">
        <f t="shared" si="14"/>
        <v>TRANSLINKCyclist fatalities2015</v>
      </c>
      <c r="B831" s="21" t="s">
        <v>152</v>
      </c>
      <c r="C831" s="21" t="s">
        <v>61</v>
      </c>
      <c r="D831" s="21" t="s">
        <v>130</v>
      </c>
      <c r="E831" s="22">
        <v>2015</v>
      </c>
      <c r="F831" s="22">
        <v>0</v>
      </c>
    </row>
    <row r="832" spans="1:6" ht="20.25" customHeight="1" x14ac:dyDescent="0.25">
      <c r="A832" t="str">
        <f t="shared" si="14"/>
        <v>TRANSLINKFatalities at active LC2014</v>
      </c>
      <c r="B832" s="21" t="s">
        <v>152</v>
      </c>
      <c r="C832" s="21" t="s">
        <v>61</v>
      </c>
      <c r="D832" s="21" t="s">
        <v>113</v>
      </c>
      <c r="E832" s="22">
        <v>2014</v>
      </c>
      <c r="F832" s="22">
        <v>0</v>
      </c>
    </row>
    <row r="833" spans="1:6" ht="20.25" customHeight="1" x14ac:dyDescent="0.25">
      <c r="A833" t="str">
        <f t="shared" si="14"/>
        <v>TRANSLINKFatalities at active LC2015</v>
      </c>
      <c r="B833" s="21" t="s">
        <v>152</v>
      </c>
      <c r="C833" s="21" t="s">
        <v>61</v>
      </c>
      <c r="D833" s="21" t="s">
        <v>113</v>
      </c>
      <c r="E833" s="22">
        <v>2015</v>
      </c>
      <c r="F833" s="22">
        <v>0</v>
      </c>
    </row>
    <row r="834" spans="1:6" ht="20.25" customHeight="1" x14ac:dyDescent="0.25">
      <c r="A834" t="str">
        <f t="shared" si="14"/>
        <v>TRANSLINKFatalities at passive LC2014</v>
      </c>
      <c r="B834" s="21" t="s">
        <v>152</v>
      </c>
      <c r="C834" s="21" t="s">
        <v>61</v>
      </c>
      <c r="D834" s="21" t="s">
        <v>111</v>
      </c>
      <c r="E834" s="22">
        <v>2014</v>
      </c>
      <c r="F834" s="22">
        <v>0</v>
      </c>
    </row>
    <row r="835" spans="1:6" ht="20.25" customHeight="1" x14ac:dyDescent="0.25">
      <c r="A835" t="str">
        <f t="shared" si="14"/>
        <v>TRANSLINKFatalities at passive LC2015</v>
      </c>
      <c r="B835" s="21" t="s">
        <v>152</v>
      </c>
      <c r="C835" s="21" t="s">
        <v>61</v>
      </c>
      <c r="D835" s="21" t="s">
        <v>111</v>
      </c>
      <c r="E835" s="22">
        <v>2015</v>
      </c>
      <c r="F835" s="22">
        <v>0</v>
      </c>
    </row>
    <row r="836" spans="1:6" ht="20.25" customHeight="1" x14ac:dyDescent="0.25">
      <c r="A836" t="str">
        <f t="shared" si="14"/>
        <v>TRANSLINKLength of lines2015</v>
      </c>
      <c r="B836" s="21" t="s">
        <v>152</v>
      </c>
      <c r="C836" s="21" t="s">
        <v>61</v>
      </c>
      <c r="D836" s="21" t="s">
        <v>120</v>
      </c>
      <c r="E836" s="22">
        <v>2015</v>
      </c>
      <c r="F836" s="22">
        <v>340</v>
      </c>
    </row>
    <row r="837" spans="1:6" ht="20.25" customHeight="1" x14ac:dyDescent="0.25">
      <c r="A837" t="str">
        <f t="shared" si="14"/>
        <v>TRANSLINKPassive LC2014</v>
      </c>
      <c r="B837" s="21" t="s">
        <v>152</v>
      </c>
      <c r="C837" s="21" t="s">
        <v>61</v>
      </c>
      <c r="D837" s="21" t="s">
        <v>124</v>
      </c>
      <c r="E837" s="22">
        <v>2014</v>
      </c>
      <c r="F837" s="22">
        <v>115</v>
      </c>
    </row>
    <row r="838" spans="1:6" ht="20.25" customHeight="1" x14ac:dyDescent="0.25">
      <c r="A838" t="str">
        <f t="shared" si="14"/>
        <v>TRANSLINKPassive LC2015</v>
      </c>
      <c r="B838" s="21" t="s">
        <v>152</v>
      </c>
      <c r="C838" s="21" t="s">
        <v>61</v>
      </c>
      <c r="D838" s="21" t="s">
        <v>124</v>
      </c>
      <c r="E838" s="22">
        <v>2015</v>
      </c>
      <c r="F838" s="22">
        <v>109</v>
      </c>
    </row>
    <row r="839" spans="1:6" ht="20.25" customHeight="1" x14ac:dyDescent="0.25">
      <c r="A839" t="str">
        <f t="shared" si="14"/>
        <v>TRANSLINKPedestrian fatalities2015</v>
      </c>
      <c r="B839" s="21" t="s">
        <v>152</v>
      </c>
      <c r="C839" s="21" t="s">
        <v>61</v>
      </c>
      <c r="D839" s="21" t="s">
        <v>131</v>
      </c>
      <c r="E839" s="22">
        <v>2015</v>
      </c>
      <c r="F839" s="22">
        <v>0</v>
      </c>
    </row>
    <row r="840" spans="1:6" ht="20.25" customHeight="1" x14ac:dyDescent="0.25">
      <c r="A840" t="str">
        <f t="shared" si="14"/>
        <v>TRANSLINKPRM fatalities2015</v>
      </c>
      <c r="B840" s="21" t="s">
        <v>152</v>
      </c>
      <c r="C840" s="21" t="s">
        <v>61</v>
      </c>
      <c r="D840" s="21" t="s">
        <v>132</v>
      </c>
      <c r="E840" s="22">
        <v>2015</v>
      </c>
      <c r="F840" s="22">
        <v>0</v>
      </c>
    </row>
    <row r="841" spans="1:6" ht="20.25" customHeight="1" x14ac:dyDescent="0.25">
      <c r="A841" t="str">
        <f t="shared" si="14"/>
        <v>TRANSLINKSenior fatalities2015</v>
      </c>
      <c r="B841" s="21" t="s">
        <v>152</v>
      </c>
      <c r="C841" s="21" t="s">
        <v>61</v>
      </c>
      <c r="D841" s="21" t="s">
        <v>133</v>
      </c>
      <c r="E841" s="22">
        <v>2015</v>
      </c>
      <c r="F841" s="22">
        <v>0</v>
      </c>
    </row>
    <row r="842" spans="1:6" ht="20.25" customHeight="1" x14ac:dyDescent="0.25">
      <c r="A842" t="str">
        <f t="shared" si="14"/>
        <v>TRANSLINKTotal number of accidents2014</v>
      </c>
      <c r="B842" s="21" t="s">
        <v>152</v>
      </c>
      <c r="C842" s="21" t="s">
        <v>61</v>
      </c>
      <c r="D842" s="21" t="s">
        <v>91</v>
      </c>
      <c r="E842" s="22">
        <v>2014</v>
      </c>
      <c r="F842" s="22">
        <v>0</v>
      </c>
    </row>
    <row r="843" spans="1:6" ht="20.25" customHeight="1" x14ac:dyDescent="0.25">
      <c r="A843" t="str">
        <f t="shared" si="14"/>
        <v>TRANSLINKTotal number of accidents2015</v>
      </c>
      <c r="B843" s="21" t="s">
        <v>152</v>
      </c>
      <c r="C843" s="21" t="s">
        <v>61</v>
      </c>
      <c r="D843" s="21" t="s">
        <v>91</v>
      </c>
      <c r="E843" s="22">
        <v>2015</v>
      </c>
      <c r="F843" s="22">
        <v>0</v>
      </c>
    </row>
    <row r="844" spans="1:6" ht="20.25" customHeight="1" x14ac:dyDescent="0.25">
      <c r="A844" t="str">
        <f t="shared" si="14"/>
        <v>TRANSLINKTotal number of fatalities2014</v>
      </c>
      <c r="B844" s="21" t="s">
        <v>152</v>
      </c>
      <c r="C844" s="21" t="s">
        <v>61</v>
      </c>
      <c r="D844" s="21" t="s">
        <v>109</v>
      </c>
      <c r="E844" s="22">
        <v>2014</v>
      </c>
      <c r="F844" s="22">
        <v>0</v>
      </c>
    </row>
    <row r="845" spans="1:6" ht="20.25" customHeight="1" x14ac:dyDescent="0.25">
      <c r="A845" t="str">
        <f t="shared" si="14"/>
        <v>TRANSLINKTotal number of fatalities2015</v>
      </c>
      <c r="B845" s="21" t="s">
        <v>152</v>
      </c>
      <c r="C845" s="21" t="s">
        <v>61</v>
      </c>
      <c r="D845" s="21" t="s">
        <v>109</v>
      </c>
      <c r="E845" s="22">
        <v>2015</v>
      </c>
      <c r="F845" s="22">
        <v>0</v>
      </c>
    </row>
    <row r="846" spans="1:6" ht="20.25" customHeight="1" x14ac:dyDescent="0.25">
      <c r="A846" t="str">
        <f t="shared" si="14"/>
        <v>TRANSLINKTotal number of LC2014</v>
      </c>
      <c r="B846" s="21" t="s">
        <v>152</v>
      </c>
      <c r="C846" s="21" t="s">
        <v>61</v>
      </c>
      <c r="D846" s="21" t="s">
        <v>66</v>
      </c>
      <c r="E846" s="22">
        <v>2014</v>
      </c>
      <c r="F846" s="22">
        <v>179</v>
      </c>
    </row>
    <row r="847" spans="1:6" ht="20.25" customHeight="1" x14ac:dyDescent="0.25">
      <c r="A847" t="str">
        <f t="shared" si="14"/>
        <v>TRANSLINKTotal number of LC2015</v>
      </c>
      <c r="B847" s="21" t="s">
        <v>152</v>
      </c>
      <c r="C847" s="21" t="s">
        <v>61</v>
      </c>
      <c r="D847" s="21" t="s">
        <v>66</v>
      </c>
      <c r="E847" s="22">
        <v>2015</v>
      </c>
      <c r="F847" s="22">
        <v>173</v>
      </c>
    </row>
    <row r="848" spans="1:6" ht="20.25" customHeight="1" x14ac:dyDescent="0.25">
      <c r="A848" t="str">
        <f t="shared" si="14"/>
        <v>TRANSLINKTrain-km2015</v>
      </c>
      <c r="B848" s="21" t="s">
        <v>152</v>
      </c>
      <c r="C848" s="21" t="s">
        <v>61</v>
      </c>
      <c r="D848" s="21" t="s">
        <v>125</v>
      </c>
      <c r="E848" s="22">
        <v>2015</v>
      </c>
      <c r="F848" s="22">
        <v>5</v>
      </c>
    </row>
    <row r="849" spans="1:6" ht="20.25" customHeight="1" x14ac:dyDescent="0.25">
      <c r="A849" t="str">
        <f t="shared" si="14"/>
        <v>AARAccidents at active LC2014</v>
      </c>
      <c r="B849" s="21" t="s">
        <v>64</v>
      </c>
      <c r="C849" s="21" t="s">
        <v>65</v>
      </c>
      <c r="D849" s="21" t="s">
        <v>110</v>
      </c>
      <c r="E849" s="22">
        <v>2014</v>
      </c>
      <c r="F849" s="22">
        <v>1383</v>
      </c>
    </row>
    <row r="850" spans="1:6" ht="20.25" customHeight="1" x14ac:dyDescent="0.25">
      <c r="A850" t="str">
        <f t="shared" si="14"/>
        <v>AARAccidents at active LC2015</v>
      </c>
      <c r="B850" s="21" t="s">
        <v>64</v>
      </c>
      <c r="C850" s="21" t="s">
        <v>65</v>
      </c>
      <c r="D850" s="21" t="s">
        <v>110</v>
      </c>
      <c r="E850" s="22">
        <v>2015</v>
      </c>
      <c r="F850" s="22">
        <v>1246</v>
      </c>
    </row>
    <row r="851" spans="1:6" ht="20.25" customHeight="1" x14ac:dyDescent="0.25">
      <c r="A851" t="str">
        <f t="shared" si="14"/>
        <v>AARAccidents at passive LC2014</v>
      </c>
      <c r="B851" s="21" t="s">
        <v>64</v>
      </c>
      <c r="C851" s="21" t="s">
        <v>65</v>
      </c>
      <c r="D851" s="21" t="s">
        <v>108</v>
      </c>
      <c r="E851" s="22">
        <v>2014</v>
      </c>
      <c r="F851" s="22">
        <v>831</v>
      </c>
    </row>
    <row r="852" spans="1:6" ht="20.25" customHeight="1" x14ac:dyDescent="0.25">
      <c r="A852" t="str">
        <f t="shared" si="14"/>
        <v>AARAccidents at passive LC2015</v>
      </c>
      <c r="B852" s="21" t="s">
        <v>64</v>
      </c>
      <c r="C852" s="21" t="s">
        <v>65</v>
      </c>
      <c r="D852" s="21" t="s">
        <v>108</v>
      </c>
      <c r="E852" s="22">
        <v>2015</v>
      </c>
      <c r="F852" s="22">
        <v>739</v>
      </c>
    </row>
    <row r="853" spans="1:6" ht="20.25" customHeight="1" x14ac:dyDescent="0.25">
      <c r="A853" t="str">
        <f t="shared" si="14"/>
        <v>AARAccidents involving cyclists2014</v>
      </c>
      <c r="B853" s="21" t="s">
        <v>64</v>
      </c>
      <c r="C853" s="21" t="s">
        <v>65</v>
      </c>
      <c r="D853" s="21" t="s">
        <v>126</v>
      </c>
      <c r="E853" s="22">
        <v>2014</v>
      </c>
      <c r="F853" s="22">
        <v>60</v>
      </c>
    </row>
    <row r="854" spans="1:6" ht="20.25" customHeight="1" x14ac:dyDescent="0.25">
      <c r="A854" t="str">
        <f t="shared" si="14"/>
        <v>AARAccidents involving pedestrians2014</v>
      </c>
      <c r="B854" s="21" t="s">
        <v>64</v>
      </c>
      <c r="C854" s="21" t="s">
        <v>65</v>
      </c>
      <c r="D854" s="21" t="s">
        <v>127</v>
      </c>
      <c r="E854" s="22">
        <v>2014</v>
      </c>
      <c r="F854" s="22">
        <v>163</v>
      </c>
    </row>
    <row r="855" spans="1:6" ht="20.25" customHeight="1" x14ac:dyDescent="0.25">
      <c r="A855" t="str">
        <f t="shared" si="14"/>
        <v>AARAccidents involving pedestrians2015</v>
      </c>
      <c r="B855" s="21" t="s">
        <v>64</v>
      </c>
      <c r="C855" s="21" t="s">
        <v>65</v>
      </c>
      <c r="D855" s="21" t="s">
        <v>127</v>
      </c>
      <c r="E855" s="22">
        <v>2015</v>
      </c>
      <c r="F855" s="22">
        <v>150</v>
      </c>
    </row>
    <row r="856" spans="1:6" ht="20.25" customHeight="1" x14ac:dyDescent="0.25">
      <c r="A856" t="str">
        <f t="shared" si="14"/>
        <v>AARAccidents involving seniors2015</v>
      </c>
      <c r="B856" s="21" t="s">
        <v>64</v>
      </c>
      <c r="C856" s="21" t="s">
        <v>65</v>
      </c>
      <c r="D856" s="21" t="s">
        <v>129</v>
      </c>
      <c r="E856" s="22">
        <v>2015</v>
      </c>
      <c r="F856" s="22">
        <v>230</v>
      </c>
    </row>
    <row r="857" spans="1:6" ht="20.25" customHeight="1" x14ac:dyDescent="0.25">
      <c r="A857" t="str">
        <f t="shared" si="14"/>
        <v>AARActive LC2014</v>
      </c>
      <c r="B857" s="21" t="s">
        <v>64</v>
      </c>
      <c r="C857" s="21" t="s">
        <v>65</v>
      </c>
      <c r="D857" s="21" t="s">
        <v>123</v>
      </c>
      <c r="E857" s="22">
        <v>2014</v>
      </c>
      <c r="F857" s="22">
        <v>72559</v>
      </c>
    </row>
    <row r="858" spans="1:6" ht="20.25" customHeight="1" x14ac:dyDescent="0.25">
      <c r="A858" t="str">
        <f t="shared" si="14"/>
        <v>AARActive LC2015</v>
      </c>
      <c r="B858" s="21" t="s">
        <v>64</v>
      </c>
      <c r="C858" s="21" t="s">
        <v>65</v>
      </c>
      <c r="D858" s="21" t="s">
        <v>123</v>
      </c>
      <c r="E858" s="22">
        <v>2015</v>
      </c>
      <c r="F858" s="22">
        <v>72292</v>
      </c>
    </row>
    <row r="859" spans="1:6" ht="20.25" customHeight="1" x14ac:dyDescent="0.25">
      <c r="A859" t="str">
        <f t="shared" si="14"/>
        <v>AARCyclist fatalities2014</v>
      </c>
      <c r="B859" s="21" t="s">
        <v>64</v>
      </c>
      <c r="C859" s="21" t="s">
        <v>65</v>
      </c>
      <c r="D859" s="21" t="s">
        <v>130</v>
      </c>
      <c r="E859" s="22">
        <v>2014</v>
      </c>
      <c r="F859" s="22">
        <v>17</v>
      </c>
    </row>
    <row r="860" spans="1:6" ht="20.25" customHeight="1" x14ac:dyDescent="0.25">
      <c r="A860" t="str">
        <f t="shared" si="14"/>
        <v>AARFatalities at active LC2014</v>
      </c>
      <c r="B860" s="21" t="s">
        <v>64</v>
      </c>
      <c r="C860" s="21" t="s">
        <v>65</v>
      </c>
      <c r="D860" s="21" t="s">
        <v>113</v>
      </c>
      <c r="E860" s="22">
        <v>2014</v>
      </c>
      <c r="F860" s="22">
        <v>195</v>
      </c>
    </row>
    <row r="861" spans="1:6" ht="20.25" customHeight="1" x14ac:dyDescent="0.25">
      <c r="A861" t="str">
        <f t="shared" si="14"/>
        <v>AARFatalities at active LC2015</v>
      </c>
      <c r="B861" s="21" t="s">
        <v>64</v>
      </c>
      <c r="C861" s="21" t="s">
        <v>65</v>
      </c>
      <c r="D861" s="21" t="s">
        <v>113</v>
      </c>
      <c r="E861" s="22">
        <v>2015</v>
      </c>
      <c r="F861" s="22">
        <v>205</v>
      </c>
    </row>
    <row r="862" spans="1:6" ht="20.25" customHeight="1" x14ac:dyDescent="0.25">
      <c r="A862" t="str">
        <f t="shared" si="14"/>
        <v>AARFatalities at passive LC2014</v>
      </c>
      <c r="B862" s="21" t="s">
        <v>64</v>
      </c>
      <c r="C862" s="21" t="s">
        <v>65</v>
      </c>
      <c r="D862" s="21" t="s">
        <v>111</v>
      </c>
      <c r="E862" s="22">
        <v>2014</v>
      </c>
      <c r="F862" s="22">
        <v>86</v>
      </c>
    </row>
    <row r="863" spans="1:6" ht="20.25" customHeight="1" x14ac:dyDescent="0.25">
      <c r="A863" t="str">
        <f t="shared" si="14"/>
        <v>AARFatalities at passive LC2015</v>
      </c>
      <c r="B863" s="21" t="s">
        <v>64</v>
      </c>
      <c r="C863" s="21" t="s">
        <v>65</v>
      </c>
      <c r="D863" s="21" t="s">
        <v>111</v>
      </c>
      <c r="E863" s="22">
        <v>2015</v>
      </c>
      <c r="F863" s="22">
        <v>73</v>
      </c>
    </row>
    <row r="864" spans="1:6" ht="20.25" customHeight="1" x14ac:dyDescent="0.25">
      <c r="A864" t="str">
        <f t="shared" si="14"/>
        <v>AARLength of lines2014</v>
      </c>
      <c r="B864" s="21" t="s">
        <v>64</v>
      </c>
      <c r="C864" s="21" t="s">
        <v>65</v>
      </c>
      <c r="D864" s="21" t="s">
        <v>120</v>
      </c>
      <c r="E864" s="22">
        <v>2014</v>
      </c>
      <c r="F864" s="22">
        <v>225308</v>
      </c>
    </row>
    <row r="865" spans="1:6" ht="20.25" customHeight="1" x14ac:dyDescent="0.25">
      <c r="A865" t="str">
        <f t="shared" si="14"/>
        <v>AARLength of lines2015</v>
      </c>
      <c r="B865" s="21" t="s">
        <v>64</v>
      </c>
      <c r="C865" s="21" t="s">
        <v>65</v>
      </c>
      <c r="D865" s="21" t="s">
        <v>120</v>
      </c>
      <c r="E865" s="22">
        <v>2015</v>
      </c>
      <c r="F865" s="22">
        <v>225308</v>
      </c>
    </row>
    <row r="866" spans="1:6" ht="20.25" customHeight="1" x14ac:dyDescent="0.25">
      <c r="A866" t="str">
        <f t="shared" si="14"/>
        <v>AARPassive LC2014</v>
      </c>
      <c r="B866" s="21" t="s">
        <v>64</v>
      </c>
      <c r="C866" s="21" t="s">
        <v>65</v>
      </c>
      <c r="D866" s="21" t="s">
        <v>124</v>
      </c>
      <c r="E866" s="22">
        <v>2014</v>
      </c>
      <c r="F866" s="22">
        <v>68812</v>
      </c>
    </row>
    <row r="867" spans="1:6" ht="20.25" customHeight="1" x14ac:dyDescent="0.25">
      <c r="A867" t="str">
        <f t="shared" si="14"/>
        <v>AARPassive LC2015</v>
      </c>
      <c r="B867" s="21" t="s">
        <v>64</v>
      </c>
      <c r="C867" s="21" t="s">
        <v>65</v>
      </c>
      <c r="D867" s="21" t="s">
        <v>124</v>
      </c>
      <c r="E867" s="22">
        <v>2015</v>
      </c>
      <c r="F867" s="22">
        <v>68340</v>
      </c>
    </row>
    <row r="868" spans="1:6" ht="20.25" customHeight="1" x14ac:dyDescent="0.25">
      <c r="A868" t="str">
        <f t="shared" ref="A868:A890" si="15">C868&amp;D868&amp;E868</f>
        <v>AARPedestrian fatalities2014</v>
      </c>
      <c r="B868" s="21" t="s">
        <v>64</v>
      </c>
      <c r="C868" s="21" t="s">
        <v>65</v>
      </c>
      <c r="D868" s="21" t="s">
        <v>131</v>
      </c>
      <c r="E868" s="22">
        <v>2014</v>
      </c>
      <c r="F868" s="22">
        <v>103</v>
      </c>
    </row>
    <row r="869" spans="1:6" ht="20.25" customHeight="1" x14ac:dyDescent="0.25">
      <c r="A869" t="str">
        <f t="shared" si="15"/>
        <v>AARPedestrian fatalities2015</v>
      </c>
      <c r="B869" s="21" t="s">
        <v>64</v>
      </c>
      <c r="C869" s="21" t="s">
        <v>65</v>
      </c>
      <c r="D869" s="21" t="s">
        <v>131</v>
      </c>
      <c r="E869" s="22">
        <v>2015</v>
      </c>
      <c r="F869" s="22">
        <v>97</v>
      </c>
    </row>
    <row r="870" spans="1:6" ht="20.25" customHeight="1" x14ac:dyDescent="0.25">
      <c r="A870" t="str">
        <f t="shared" si="15"/>
        <v>AARTotal number of accidents2014</v>
      </c>
      <c r="B870" s="21" t="s">
        <v>64</v>
      </c>
      <c r="C870" s="21" t="s">
        <v>65</v>
      </c>
      <c r="D870" s="21" t="s">
        <v>91</v>
      </c>
      <c r="E870" s="22">
        <v>2014</v>
      </c>
      <c r="F870" s="22">
        <v>2291</v>
      </c>
    </row>
    <row r="871" spans="1:6" ht="20.25" customHeight="1" x14ac:dyDescent="0.25">
      <c r="A871" t="str">
        <f t="shared" si="15"/>
        <v>AARTotal number of accidents2015</v>
      </c>
      <c r="B871" s="21" t="s">
        <v>64</v>
      </c>
      <c r="C871" s="21" t="s">
        <v>65</v>
      </c>
      <c r="D871" s="21" t="s">
        <v>91</v>
      </c>
      <c r="E871" s="22">
        <v>2015</v>
      </c>
      <c r="F871" s="22">
        <v>2059</v>
      </c>
    </row>
    <row r="872" spans="1:6" ht="20.25" customHeight="1" x14ac:dyDescent="0.25">
      <c r="A872" t="str">
        <f t="shared" si="15"/>
        <v>AARTotal number of fatalities2014</v>
      </c>
      <c r="B872" s="21" t="s">
        <v>64</v>
      </c>
      <c r="C872" s="21" t="s">
        <v>65</v>
      </c>
      <c r="D872" s="21" t="s">
        <v>109</v>
      </c>
      <c r="E872" s="22">
        <v>2014</v>
      </c>
      <c r="F872" s="22">
        <v>291</v>
      </c>
    </row>
    <row r="873" spans="1:6" ht="20.25" customHeight="1" x14ac:dyDescent="0.25">
      <c r="A873" t="str">
        <f t="shared" si="15"/>
        <v>AARTotal number of fatalities2015</v>
      </c>
      <c r="B873" s="21" t="s">
        <v>64</v>
      </c>
      <c r="C873" s="21" t="s">
        <v>65</v>
      </c>
      <c r="D873" s="21" t="s">
        <v>109</v>
      </c>
      <c r="E873" s="22">
        <v>2015</v>
      </c>
      <c r="F873" s="22">
        <v>282</v>
      </c>
    </row>
    <row r="874" spans="1:6" ht="20.25" customHeight="1" x14ac:dyDescent="0.25">
      <c r="A874" t="str">
        <f t="shared" si="15"/>
        <v>AARTotal number of LC2014</v>
      </c>
      <c r="B874" s="21" t="s">
        <v>64</v>
      </c>
      <c r="C874" s="21" t="s">
        <v>65</v>
      </c>
      <c r="D874" s="21" t="s">
        <v>66</v>
      </c>
      <c r="E874" s="22">
        <v>2014</v>
      </c>
      <c r="F874" s="22">
        <v>213266</v>
      </c>
    </row>
    <row r="875" spans="1:6" ht="20.25" customHeight="1" x14ac:dyDescent="0.25">
      <c r="A875" t="str">
        <f t="shared" si="15"/>
        <v>AARTotal number of LC2015</v>
      </c>
      <c r="B875" s="21" t="s">
        <v>64</v>
      </c>
      <c r="C875" s="21" t="s">
        <v>65</v>
      </c>
      <c r="D875" s="21" t="s">
        <v>66</v>
      </c>
      <c r="E875" s="22">
        <v>2015</v>
      </c>
      <c r="F875" s="22">
        <v>211691</v>
      </c>
    </row>
    <row r="876" spans="1:6" ht="20.25" customHeight="1" x14ac:dyDescent="0.25">
      <c r="A876" t="str">
        <f t="shared" si="15"/>
        <v>AARTrain-km2015</v>
      </c>
      <c r="B876" s="21" t="s">
        <v>64</v>
      </c>
      <c r="C876" s="21" t="s">
        <v>65</v>
      </c>
      <c r="D876" s="21" t="s">
        <v>125</v>
      </c>
      <c r="E876" s="22">
        <v>2015</v>
      </c>
      <c r="F876" s="22">
        <v>795.98199999999997</v>
      </c>
    </row>
    <row r="877" spans="1:6" ht="20.25" customHeight="1" x14ac:dyDescent="0.25">
      <c r="A877" t="str">
        <f t="shared" si="15"/>
        <v>ILLINOISAccidents at active LC2014</v>
      </c>
      <c r="B877" s="21" t="s">
        <v>64</v>
      </c>
      <c r="C877" s="21" t="s">
        <v>77</v>
      </c>
      <c r="D877" s="21" t="s">
        <v>110</v>
      </c>
      <c r="E877" s="22">
        <v>2014</v>
      </c>
      <c r="F877" s="22">
        <v>44</v>
      </c>
    </row>
    <row r="878" spans="1:6" ht="20.25" customHeight="1" x14ac:dyDescent="0.25">
      <c r="A878" t="str">
        <f t="shared" si="15"/>
        <v>ILLINOISAccidents at passive LC2014</v>
      </c>
      <c r="B878" s="21" t="s">
        <v>64</v>
      </c>
      <c r="C878" s="21" t="s">
        <v>77</v>
      </c>
      <c r="D878" s="21" t="s">
        <v>108</v>
      </c>
      <c r="E878" s="22">
        <v>2014</v>
      </c>
      <c r="F878" s="22">
        <v>90</v>
      </c>
    </row>
    <row r="879" spans="1:6" ht="20.25" customHeight="1" x14ac:dyDescent="0.25">
      <c r="A879" t="str">
        <f t="shared" si="15"/>
        <v>ILLINOISAccidents involving cyclists2014</v>
      </c>
      <c r="B879" s="21" t="s">
        <v>64</v>
      </c>
      <c r="C879" s="21" t="s">
        <v>77</v>
      </c>
      <c r="D879" s="21" t="s">
        <v>126</v>
      </c>
      <c r="E879" s="22">
        <v>2014</v>
      </c>
      <c r="F879" s="22">
        <v>4</v>
      </c>
    </row>
    <row r="880" spans="1:6" ht="20.25" customHeight="1" x14ac:dyDescent="0.25">
      <c r="A880" t="str">
        <f t="shared" si="15"/>
        <v>ILLINOISAccidents involving pedestrians2014</v>
      </c>
      <c r="B880" s="21" t="s">
        <v>64</v>
      </c>
      <c r="C880" s="21" t="s">
        <v>77</v>
      </c>
      <c r="D880" s="21" t="s">
        <v>127</v>
      </c>
      <c r="E880" s="22">
        <v>2014</v>
      </c>
      <c r="F880" s="22">
        <v>13</v>
      </c>
    </row>
    <row r="881" spans="1:6" ht="20.25" customHeight="1" x14ac:dyDescent="0.25">
      <c r="A881" t="str">
        <f t="shared" si="15"/>
        <v>ILLINOISActive LC2014</v>
      </c>
      <c r="B881" s="21" t="s">
        <v>64</v>
      </c>
      <c r="C881" s="21" t="s">
        <v>77</v>
      </c>
      <c r="D881" s="21" t="s">
        <v>123</v>
      </c>
      <c r="E881" s="22">
        <v>2014</v>
      </c>
      <c r="F881" s="22">
        <v>6434</v>
      </c>
    </row>
    <row r="882" spans="1:6" ht="20.25" customHeight="1" x14ac:dyDescent="0.25">
      <c r="A882" t="str">
        <f t="shared" si="15"/>
        <v>ILLINOISCyclist fatalities2014</v>
      </c>
      <c r="B882" s="21" t="s">
        <v>64</v>
      </c>
      <c r="C882" s="21" t="s">
        <v>77</v>
      </c>
      <c r="D882" s="21" t="s">
        <v>130</v>
      </c>
      <c r="E882" s="22">
        <v>2014</v>
      </c>
      <c r="F882" s="22">
        <v>2</v>
      </c>
    </row>
    <row r="883" spans="1:6" ht="20.25" customHeight="1" x14ac:dyDescent="0.25">
      <c r="A883" t="str">
        <f t="shared" si="15"/>
        <v>ILLINOISFatalities at active LC2014</v>
      </c>
      <c r="B883" s="21" t="s">
        <v>64</v>
      </c>
      <c r="C883" s="21" t="s">
        <v>77</v>
      </c>
      <c r="D883" s="21" t="s">
        <v>113</v>
      </c>
      <c r="E883" s="22">
        <v>2014</v>
      </c>
      <c r="F883" s="22">
        <v>7</v>
      </c>
    </row>
    <row r="884" spans="1:6" ht="20.25" customHeight="1" x14ac:dyDescent="0.25">
      <c r="A884" t="str">
        <f t="shared" si="15"/>
        <v>ILLINOISFatalities at passive LC2014</v>
      </c>
      <c r="B884" s="21" t="s">
        <v>64</v>
      </c>
      <c r="C884" s="21" t="s">
        <v>77</v>
      </c>
      <c r="D884" s="21" t="s">
        <v>111</v>
      </c>
      <c r="E884" s="22">
        <v>2014</v>
      </c>
      <c r="F884" s="22">
        <v>17</v>
      </c>
    </row>
    <row r="885" spans="1:6" ht="20.25" customHeight="1" x14ac:dyDescent="0.25">
      <c r="A885" t="str">
        <f t="shared" si="15"/>
        <v>ILLINOISLength of lines2014</v>
      </c>
      <c r="B885" s="21" t="s">
        <v>64</v>
      </c>
      <c r="C885" s="21" t="s">
        <v>77</v>
      </c>
      <c r="D885" s="21" t="s">
        <v>120</v>
      </c>
      <c r="E885" s="22">
        <v>2014</v>
      </c>
      <c r="F885" s="22">
        <v>11851</v>
      </c>
    </row>
    <row r="886" spans="1:6" ht="20.25" customHeight="1" x14ac:dyDescent="0.25">
      <c r="A886" t="str">
        <f t="shared" si="15"/>
        <v>ILLINOISPassive LC2014</v>
      </c>
      <c r="B886" s="21" t="s">
        <v>64</v>
      </c>
      <c r="C886" s="21" t="s">
        <v>77</v>
      </c>
      <c r="D886" s="21" t="s">
        <v>124</v>
      </c>
      <c r="E886" s="22">
        <v>2014</v>
      </c>
      <c r="F886" s="22">
        <v>5462</v>
      </c>
    </row>
    <row r="887" spans="1:6" ht="20.25" customHeight="1" x14ac:dyDescent="0.25">
      <c r="A887" t="str">
        <f t="shared" si="15"/>
        <v>ILLINOISPedestrian fatalities2014</v>
      </c>
      <c r="B887" s="21" t="s">
        <v>64</v>
      </c>
      <c r="C887" s="21" t="s">
        <v>77</v>
      </c>
      <c r="D887" s="21" t="s">
        <v>131</v>
      </c>
      <c r="E887" s="22">
        <v>2014</v>
      </c>
      <c r="F887" s="22">
        <v>8</v>
      </c>
    </row>
    <row r="888" spans="1:6" ht="20.25" customHeight="1" x14ac:dyDescent="0.25">
      <c r="A888" t="str">
        <f t="shared" si="15"/>
        <v>ILLINOISTotal number of accidents2014</v>
      </c>
      <c r="B888" s="21" t="s">
        <v>64</v>
      </c>
      <c r="C888" s="21" t="s">
        <v>77</v>
      </c>
      <c r="D888" s="21" t="s">
        <v>91</v>
      </c>
      <c r="E888" s="22">
        <v>2014</v>
      </c>
      <c r="F888" s="22">
        <v>134</v>
      </c>
    </row>
    <row r="889" spans="1:6" ht="20.25" customHeight="1" x14ac:dyDescent="0.25">
      <c r="A889" t="str">
        <f t="shared" si="15"/>
        <v>ILLINOISTotal number of fatalities2014</v>
      </c>
      <c r="B889" s="21" t="s">
        <v>64</v>
      </c>
      <c r="C889" s="21" t="s">
        <v>77</v>
      </c>
      <c r="D889" s="21" t="s">
        <v>109</v>
      </c>
      <c r="E889" s="22">
        <v>2014</v>
      </c>
      <c r="F889" s="22">
        <v>24</v>
      </c>
    </row>
    <row r="890" spans="1:6" ht="20.25" customHeight="1" x14ac:dyDescent="0.25">
      <c r="A890" t="str">
        <f t="shared" si="15"/>
        <v>ILLINOISTotal number of LC2014</v>
      </c>
      <c r="B890" s="21" t="s">
        <v>64</v>
      </c>
      <c r="C890" s="21" t="s">
        <v>77</v>
      </c>
      <c r="D890" s="21" t="s">
        <v>66</v>
      </c>
      <c r="E890" s="22">
        <v>2014</v>
      </c>
      <c r="F890" s="22">
        <v>11896</v>
      </c>
    </row>
  </sheetData>
  <autoFilter ref="B1:G89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41"/>
  <sheetViews>
    <sheetView workbookViewId="0">
      <selection activeCell="C36" sqref="C36"/>
    </sheetView>
  </sheetViews>
  <sheetFormatPr baseColWidth="10" defaultRowHeight="18" customHeight="1" x14ac:dyDescent="0.25"/>
  <cols>
    <col min="1" max="1" width="11.42578125" style="47"/>
    <col min="2" max="2" width="24.85546875" style="47" customWidth="1"/>
    <col min="3" max="3" width="35" style="47" customWidth="1"/>
    <col min="4" max="16384" width="11.42578125" style="47"/>
  </cols>
  <sheetData>
    <row r="1" spans="1:4" ht="18" customHeight="1" x14ac:dyDescent="0.25">
      <c r="A1" s="53" t="s">
        <v>43</v>
      </c>
      <c r="B1" s="54" t="s">
        <v>160</v>
      </c>
      <c r="C1" s="53" t="s">
        <v>158</v>
      </c>
    </row>
    <row r="2" spans="1:4" s="50" customFormat="1" ht="18" customHeight="1" x14ac:dyDescent="0.25">
      <c r="A2" s="51" t="s">
        <v>64</v>
      </c>
      <c r="B2" s="50" t="s">
        <v>161</v>
      </c>
      <c r="C2" s="51" t="s">
        <v>65</v>
      </c>
      <c r="D2" s="47"/>
    </row>
    <row r="3" spans="1:4" s="50" customFormat="1" ht="18" customHeight="1" x14ac:dyDescent="0.25">
      <c r="A3" s="51" t="s">
        <v>52</v>
      </c>
      <c r="B3" s="50" t="s">
        <v>162</v>
      </c>
      <c r="C3" s="51" t="s">
        <v>53</v>
      </c>
      <c r="D3" s="47"/>
    </row>
    <row r="4" spans="1:4" ht="18" customHeight="1" x14ac:dyDescent="0.25">
      <c r="A4" s="46" t="s">
        <v>106</v>
      </c>
      <c r="B4" s="50" t="s">
        <v>163</v>
      </c>
      <c r="C4" s="46" t="s">
        <v>107</v>
      </c>
    </row>
    <row r="5" spans="1:4" ht="18" customHeight="1" x14ac:dyDescent="0.25">
      <c r="A5" s="46" t="s">
        <v>150</v>
      </c>
      <c r="B5" s="50" t="s">
        <v>164</v>
      </c>
      <c r="C5" s="46" t="s">
        <v>153</v>
      </c>
    </row>
    <row r="6" spans="1:4" ht="18" customHeight="1" x14ac:dyDescent="0.25">
      <c r="A6" s="46" t="s">
        <v>142</v>
      </c>
      <c r="B6" s="50" t="s">
        <v>198</v>
      </c>
      <c r="C6" s="46" t="s">
        <v>155</v>
      </c>
    </row>
    <row r="7" spans="1:4" ht="18" customHeight="1" x14ac:dyDescent="0.25">
      <c r="A7" s="46" t="s">
        <v>85</v>
      </c>
      <c r="B7" s="50" t="s">
        <v>165</v>
      </c>
      <c r="C7" s="46" t="s">
        <v>86</v>
      </c>
    </row>
    <row r="8" spans="1:4" ht="18" customHeight="1" x14ac:dyDescent="0.25">
      <c r="A8" s="46" t="s">
        <v>69</v>
      </c>
      <c r="B8" s="50" t="s">
        <v>166</v>
      </c>
      <c r="C8" s="46" t="s">
        <v>70</v>
      </c>
    </row>
    <row r="9" spans="1:4" ht="18" customHeight="1" x14ac:dyDescent="0.25">
      <c r="A9" s="46" t="s">
        <v>73</v>
      </c>
      <c r="B9" s="50" t="s">
        <v>167</v>
      </c>
      <c r="C9" s="46" t="s">
        <v>74</v>
      </c>
    </row>
    <row r="10" spans="1:4" ht="18" customHeight="1" x14ac:dyDescent="0.25">
      <c r="A10" s="46" t="s">
        <v>81</v>
      </c>
      <c r="B10" s="50" t="s">
        <v>168</v>
      </c>
      <c r="C10" s="46" t="s">
        <v>82</v>
      </c>
    </row>
    <row r="11" spans="1:4" ht="18" customHeight="1" x14ac:dyDescent="0.25">
      <c r="A11" s="46" t="s">
        <v>140</v>
      </c>
      <c r="B11" s="50" t="s">
        <v>169</v>
      </c>
      <c r="C11" s="46" t="s">
        <v>141</v>
      </c>
    </row>
    <row r="12" spans="1:4" ht="18" customHeight="1" x14ac:dyDescent="0.25">
      <c r="A12" s="46" t="s">
        <v>67</v>
      </c>
      <c r="B12" s="50" t="s">
        <v>170</v>
      </c>
      <c r="C12" s="46" t="s">
        <v>68</v>
      </c>
    </row>
    <row r="13" spans="1:4" ht="18" customHeight="1" x14ac:dyDescent="0.25">
      <c r="A13" s="46" t="s">
        <v>54</v>
      </c>
      <c r="B13" s="50" t="s">
        <v>171</v>
      </c>
      <c r="C13" s="46" t="s">
        <v>55</v>
      </c>
    </row>
    <row r="14" spans="1:4" ht="18" customHeight="1" x14ac:dyDescent="0.25">
      <c r="A14" s="46" t="s">
        <v>89</v>
      </c>
      <c r="B14" s="50" t="s">
        <v>172</v>
      </c>
      <c r="C14" s="46" t="s">
        <v>90</v>
      </c>
    </row>
    <row r="15" spans="1:4" ht="18" customHeight="1" x14ac:dyDescent="0.25">
      <c r="A15" s="46" t="s">
        <v>145</v>
      </c>
      <c r="B15" s="50" t="s">
        <v>173</v>
      </c>
      <c r="C15" s="46" t="s">
        <v>159</v>
      </c>
    </row>
    <row r="16" spans="1:4" ht="18" customHeight="1" x14ac:dyDescent="0.25">
      <c r="A16" s="46" t="s">
        <v>102</v>
      </c>
      <c r="B16" s="50" t="s">
        <v>174</v>
      </c>
      <c r="C16" s="46" t="s">
        <v>103</v>
      </c>
    </row>
    <row r="17" spans="1:4" ht="18" customHeight="1" x14ac:dyDescent="0.25">
      <c r="A17" s="46" t="s">
        <v>146</v>
      </c>
      <c r="B17" s="50" t="s">
        <v>175</v>
      </c>
      <c r="C17" s="46" t="s">
        <v>147</v>
      </c>
    </row>
    <row r="18" spans="1:4" ht="18" customHeight="1" x14ac:dyDescent="0.25">
      <c r="A18" s="46" t="s">
        <v>48</v>
      </c>
      <c r="B18" s="50" t="s">
        <v>176</v>
      </c>
      <c r="C18" s="46" t="s">
        <v>49</v>
      </c>
    </row>
    <row r="19" spans="1:4" ht="18" customHeight="1" x14ac:dyDescent="0.25">
      <c r="A19" s="46" t="s">
        <v>98</v>
      </c>
      <c r="B19" s="50" t="s">
        <v>177</v>
      </c>
      <c r="C19" s="46" t="s">
        <v>99</v>
      </c>
    </row>
    <row r="20" spans="1:4" ht="18" customHeight="1" x14ac:dyDescent="0.25">
      <c r="A20" s="46" t="s">
        <v>104</v>
      </c>
      <c r="B20" s="50" t="s">
        <v>178</v>
      </c>
      <c r="C20" s="46" t="s">
        <v>105</v>
      </c>
    </row>
    <row r="21" spans="1:4" ht="18" customHeight="1" x14ac:dyDescent="0.25">
      <c r="A21" s="46" t="s">
        <v>96</v>
      </c>
      <c r="B21" s="50" t="s">
        <v>179</v>
      </c>
      <c r="C21" s="46" t="s">
        <v>97</v>
      </c>
    </row>
    <row r="22" spans="1:4" ht="18" customHeight="1" x14ac:dyDescent="0.25">
      <c r="A22" s="46" t="s">
        <v>60</v>
      </c>
      <c r="B22" s="50" t="s">
        <v>180</v>
      </c>
      <c r="C22" s="46" t="s">
        <v>80</v>
      </c>
    </row>
    <row r="23" spans="1:4" ht="18" customHeight="1" x14ac:dyDescent="0.25">
      <c r="A23" s="46" t="s">
        <v>56</v>
      </c>
      <c r="B23" s="50" t="s">
        <v>181</v>
      </c>
      <c r="C23" s="46" t="s">
        <v>57</v>
      </c>
    </row>
    <row r="24" spans="1:4" ht="18" customHeight="1" x14ac:dyDescent="0.25">
      <c r="A24" s="52" t="s">
        <v>121</v>
      </c>
      <c r="B24" s="50" t="s">
        <v>182</v>
      </c>
      <c r="C24" s="52" t="s">
        <v>122</v>
      </c>
      <c r="D24" s="50"/>
    </row>
    <row r="25" spans="1:4" ht="18" customHeight="1" x14ac:dyDescent="0.25">
      <c r="A25" s="46" t="s">
        <v>92</v>
      </c>
      <c r="B25" s="50" t="s">
        <v>183</v>
      </c>
      <c r="C25" s="46" t="s">
        <v>93</v>
      </c>
    </row>
    <row r="26" spans="1:4" ht="18" customHeight="1" x14ac:dyDescent="0.25">
      <c r="A26" s="46" t="s">
        <v>94</v>
      </c>
      <c r="B26" s="50" t="s">
        <v>184</v>
      </c>
      <c r="C26" s="46" t="s">
        <v>95</v>
      </c>
    </row>
    <row r="27" spans="1:4" ht="18" customHeight="1" x14ac:dyDescent="0.25">
      <c r="A27" s="46" t="s">
        <v>148</v>
      </c>
      <c r="B27" s="50" t="s">
        <v>197</v>
      </c>
      <c r="C27" s="46" t="s">
        <v>154</v>
      </c>
    </row>
    <row r="28" spans="1:4" ht="18" customHeight="1" x14ac:dyDescent="0.25">
      <c r="A28" s="46" t="s">
        <v>87</v>
      </c>
      <c r="B28" s="50" t="s">
        <v>185</v>
      </c>
      <c r="C28" s="46" t="s">
        <v>88</v>
      </c>
    </row>
    <row r="29" spans="1:4" ht="18" customHeight="1" x14ac:dyDescent="0.25">
      <c r="A29" s="46" t="s">
        <v>137</v>
      </c>
      <c r="B29" s="50" t="s">
        <v>186</v>
      </c>
      <c r="C29" s="46" t="s">
        <v>138</v>
      </c>
    </row>
    <row r="30" spans="1:4" ht="18" customHeight="1" x14ac:dyDescent="0.25">
      <c r="A30" s="46" t="s">
        <v>50</v>
      </c>
      <c r="B30" s="50" t="s">
        <v>187</v>
      </c>
      <c r="C30" s="46" t="s">
        <v>51</v>
      </c>
    </row>
    <row r="31" spans="1:4" ht="18" customHeight="1" x14ac:dyDescent="0.25">
      <c r="A31" s="46" t="s">
        <v>62</v>
      </c>
      <c r="B31" s="50" t="s">
        <v>188</v>
      </c>
      <c r="C31" s="46" t="s">
        <v>112</v>
      </c>
    </row>
    <row r="32" spans="1:4" ht="18" customHeight="1" x14ac:dyDescent="0.25">
      <c r="A32" s="46" t="s">
        <v>71</v>
      </c>
      <c r="B32" s="50" t="s">
        <v>189</v>
      </c>
      <c r="C32" s="46" t="s">
        <v>72</v>
      </c>
    </row>
    <row r="33" spans="1:4" ht="18" customHeight="1" x14ac:dyDescent="0.25">
      <c r="A33" s="46" t="s">
        <v>134</v>
      </c>
      <c r="B33" s="50" t="s">
        <v>199</v>
      </c>
      <c r="C33" s="46" t="s">
        <v>135</v>
      </c>
    </row>
    <row r="34" spans="1:4" ht="18" customHeight="1" x14ac:dyDescent="0.25">
      <c r="A34" s="46" t="s">
        <v>78</v>
      </c>
      <c r="B34" s="50" t="s">
        <v>190</v>
      </c>
      <c r="C34" s="46" t="s">
        <v>79</v>
      </c>
    </row>
    <row r="35" spans="1:4" ht="18" customHeight="1" x14ac:dyDescent="0.25">
      <c r="A35" s="46" t="s">
        <v>100</v>
      </c>
      <c r="B35" s="50" t="s">
        <v>191</v>
      </c>
      <c r="C35" s="46" t="s">
        <v>101</v>
      </c>
    </row>
    <row r="36" spans="1:4" ht="18" customHeight="1" x14ac:dyDescent="0.25">
      <c r="A36" s="46" t="s">
        <v>75</v>
      </c>
      <c r="B36" s="50" t="s">
        <v>192</v>
      </c>
      <c r="C36" s="46" t="s">
        <v>76</v>
      </c>
    </row>
    <row r="37" spans="1:4" ht="18" customHeight="1" x14ac:dyDescent="0.25">
      <c r="A37" s="46" t="s">
        <v>60</v>
      </c>
      <c r="B37" s="50" t="s">
        <v>193</v>
      </c>
      <c r="C37" s="46" t="s">
        <v>61</v>
      </c>
    </row>
    <row r="38" spans="1:4" ht="18" customHeight="1" x14ac:dyDescent="0.25">
      <c r="A38" s="52" t="s">
        <v>118</v>
      </c>
      <c r="B38" s="50" t="s">
        <v>194</v>
      </c>
      <c r="C38" s="52" t="s">
        <v>119</v>
      </c>
      <c r="D38" s="50"/>
    </row>
    <row r="39" spans="1:4" ht="18" customHeight="1" x14ac:dyDescent="0.25">
      <c r="A39" s="46" t="s">
        <v>58</v>
      </c>
      <c r="B39" s="50" t="s">
        <v>195</v>
      </c>
      <c r="C39" s="46" t="s">
        <v>59</v>
      </c>
    </row>
    <row r="40" spans="1:4" ht="18" customHeight="1" x14ac:dyDescent="0.25">
      <c r="A40" s="46" t="s">
        <v>83</v>
      </c>
      <c r="B40" s="50" t="s">
        <v>196</v>
      </c>
      <c r="C40" s="46" t="s">
        <v>84</v>
      </c>
    </row>
    <row r="41" spans="1:4" ht="18" customHeight="1" x14ac:dyDescent="0.25">
      <c r="A41" s="46"/>
      <c r="C41" s="46"/>
    </row>
  </sheetData>
  <sortState ref="A2:E44">
    <sortCondition ref="E2:E4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QUEST</vt:lpstr>
      <vt:lpstr>DATA</vt:lpstr>
      <vt:lpstr>Companies</vt:lpstr>
      <vt:lpstr>Indicators</vt:lpstr>
      <vt:lpstr>List_Companies</vt:lpstr>
      <vt:lpstr>QUEST!Zone_d_impression</vt:lpstr>
    </vt:vector>
  </TitlesOfParts>
  <Company>UIC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olivie_g</dc:creator>
  <cp:lastModifiedBy>Issa Salatou</cp:lastModifiedBy>
  <cp:lastPrinted>2018-05-25T07:12:48Z</cp:lastPrinted>
  <dcterms:created xsi:type="dcterms:W3CDTF">2015-04-21T13:40:52Z</dcterms:created>
  <dcterms:modified xsi:type="dcterms:W3CDTF">2018-05-25T10:44:06Z</dcterms:modified>
</cp:coreProperties>
</file>